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<sst xmlns="http://schemas.openxmlformats.org/spreadsheetml/2006/main" count="6316" uniqueCount="2914">
  <si>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</si>
  <si>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</si>
  <si>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</si>
  <si>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</si>
  <si>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</si>
  <si>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</si>
  <si>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</si>
  <si>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</si>
  <si>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</si>
  <si>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</si>
  <si>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</si>
  <si>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</si>
  <si>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</si>
  <si>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</si>
  <si>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</si>
  <si>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</si>
  <si>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</si>
  <si>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</si>
  <si>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</si>
  <si>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</si>
  <si>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</si>
  <si>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</si>
  <si>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</si>
  <si>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</si>
  <si>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</si>
  <si>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</si>
  <si>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</si>
  <si>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</si>
  <si>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</si>
  <si>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</si>
  <si>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</si>
  <si>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</si>
  <si>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</si>
  <si>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</si>
  <si>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</si>
  <si>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</si>
  <si>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</si>
  <si>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</si>
  <si>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</si>
  <si>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</si>
  <si>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</si>
  <si>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</si>
  <si>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</si>
  <si>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</si>
  <si>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</si>
  <si>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</si>
  <si>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</si>
  <si>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</si>
  <si>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</si>
  <si>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</si>
  <si>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</si>
  <si>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</si>
  <si>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</si>
  <si>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</si>
  <si>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</si>
  <si>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</si>
  <si>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</si>
  <si>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</si>
  <si>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</si>
  <si>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</si>
  <si>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</si>
  <si>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</si>
  <si>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</si>
  <si>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</si>
  <si>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</si>
  <si>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</si>
  <si>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</si>
  <si>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</si>
  <si>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</si>
  <si>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</si>
  <si>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</si>
  <si>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</si>
  <si>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</si>
  <si>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</si>
  <si>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</si>
  <si>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</si>
  <si>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</si>
  <si>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</si>
  <si>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</si>
  <si>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</si>
  <si>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</si>
  <si>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</si>
  <si>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</si>
  <si>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</si>
  <si>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</si>
  <si>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</si>
  <si>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</si>
  <si>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</si>
  <si>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</si>
  <si>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</si>
  <si>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</si>
  <si>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</si>
  <si>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</si>
  <si>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</si>
  <si>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</si>
  <si>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</si>
  <si>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</si>
  <si>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</si>
  <si>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</si>
  <si>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</si>
  <si>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</si>
  <si>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</si>
  <si>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</si>
  <si>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</si>
  <si>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</si>
  <si>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</si>
  <si>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</si>
  <si>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</si>
  <si>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</si>
  <si>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</si>
  <si>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</si>
  <si>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</si>
  <si>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</si>
  <si>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</si>
  <si>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</si>
  <si>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</si>
  <si>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</si>
  <si>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</si>
  <si>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</si>
  <si>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</si>
  <si>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</si>
  <si>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</si>
  <si>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</si>
  <si>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</si>
  <si>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</si>
  <si>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</si>
  <si>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</si>
  <si>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</si>
  <si>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</si>
  <si>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</si>
  <si>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</si>
  <si>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</si>
  <si>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</si>
  <si>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</si>
  <si>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</si>
  <si>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</si>
  <si>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</si>
  <si>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</si>
  <si>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</si>
  <si>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</si>
  <si>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</si>
  <si>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</si>
  <si>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</si>
  <si>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</si>
  <si>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</si>
  <si>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</si>
  <si>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</si>
  <si>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</si>
  <si>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</si>
  <si>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</si>
  <si>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</si>
  <si>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</si>
  <si>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</si>
  <si>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</si>
  <si>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</si>
  <si>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</si>
  <si>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</si>
  <si>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</si>
  <si>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</si>
  <si>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</si>
  <si>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</si>
  <si>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</si>
  <si>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</si>
  <si>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</si>
  <si>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</si>
  <si>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</si>
  <si>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</si>
  <si>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</si>
  <si>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</si>
  <si>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</si>
  <si>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</si>
  <si>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</si>
  <si>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</si>
  <si>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</si>
  <si>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</si>
  <si>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</si>
  <si>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</si>
  <si>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</si>
  <si>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</si>
  <si>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</si>
  <si>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</si>
  <si>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</si>
  <si>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</si>
  <si>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</si>
  <si>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</si>
  <si>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</si>
  <si>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</si>
  <si>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</si>
  <si>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</si>
  <si>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</si>
  <si>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</si>
  <si>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</si>
  <si>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</si>
  <si>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</si>
  <si>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</si>
  <si>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</si>
  <si>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</si>
  <si>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</si>
  <si>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</si>
  <si>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</si>
  <si>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</si>
  <si>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</si>
  <si>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</si>
  <si>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</si>
  <si>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</si>
  <si>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</si>
  <si>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</si>
  <si>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</si>
  <si>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</si>
  <si>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</si>
  <si>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</si>
  <si>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</si>
  <si>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</si>
  <si>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</si>
  <si>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</si>
  <si>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</si>
  <si>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</si>
  <si>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</si>
  <si>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</si>
  <si>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</si>
  <si>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</si>
  <si>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</si>
  <si>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</si>
  <si>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</si>
  <si>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</si>
  <si>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</si>
  <si>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</si>
  <si>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</si>
  <si>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</si>
  <si>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</si>
  <si>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</si>
  <si>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</si>
  <si>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</si>
  <si>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</si>
  <si>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</si>
  <si>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</si>
  <si>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</si>
  <si>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</si>
  <si>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</si>
  <si>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</si>
  <si>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</si>
  <si>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</si>
  <si>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</si>
  <si>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</si>
  <si>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</si>
  <si>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</si>
  <si>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</si>
  <si>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</si>
  <si>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</si>
  <si>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</si>
  <si>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</si>
  <si>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</si>
  <si>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</si>
  <si>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</si>
  <si>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</si>
  <si>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</si>
  <si>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</si>
  <si>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</si>
  <si>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</si>
  <si>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</si>
  <si>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</si>
  <si>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</si>
  <si>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</si>
  <si>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</si>
  <si>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</si>
  <si>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</si>
  <si>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</si>
  <si>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</si>
  <si>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</si>
  <si>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</si>
  <si>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</si>
  <si>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</si>
  <si>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</si>
  <si>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</si>
  <si>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</si>
  <si>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</si>
  <si>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</si>
  <si>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</si>
  <si>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</si>
  <si>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</si>
  <si>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</si>
  <si>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</si>
  <si>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</si>
  <si>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</si>
  <si>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</si>
  <si>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</si>
  <si>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</si>
  <si>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</si>
  <si>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</si>
  <si>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</si>
  <si>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</si>
  <si>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</si>
  <si>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</si>
  <si>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</si>
  <si>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</si>
  <si>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</si>
  <si>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</si>
  <si>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</si>
  <si>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</si>
  <si>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</si>
  <si>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</si>
  <si>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</si>
  <si>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</si>
  <si>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</si>
  <si>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</si>
  <si>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</si>
  <si>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</si>
  <si>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</si>
  <si>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</si>
  <si>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</si>
  <si>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</si>
  <si>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</si>
  <si>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</si>
  <si>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</si>
  <si>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</si>
  <si>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</si>
  <si>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</si>
  <si>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</si>
  <si>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</si>
  <si>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</si>
  <si>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</si>
  <si>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</si>
  <si>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</si>
  <si>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</si>
  <si>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</si>
  <si>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</si>
  <si>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</si>
  <si>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</si>
  <si>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</si>
  <si>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</si>
  <si>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</si>
  <si>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</si>
  <si>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</si>
  <si>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</si>
  <si>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</si>
  <si>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</si>
  <si>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</si>
  <si>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</si>
  <si>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</si>
  <si>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</si>
  <si>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</si>
  <si>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</si>
  <si>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</si>
  <si>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</si>
  <si>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</si>
  <si>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</si>
  <si>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</si>
  <si>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</si>
  <si>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</si>
  <si>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</si>
  <si>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</si>
  <si>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</si>
  <si>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</si>
  <si>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</si>
  <si>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</si>
  <si>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</si>
  <si>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</si>
  <si>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</si>
  <si>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</si>
  <si>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</si>
  <si>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</si>
  <si>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</si>
  <si>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</si>
  <si>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</si>
  <si>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</si>
  <si>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</si>
  <si>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</si>
  <si>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</si>
  <si>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</si>
  <si>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</si>
  <si>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</si>
  <si>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</si>
  <si>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</si>
  <si>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</si>
  <si>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</si>
  <si>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</si>
  <si>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</si>
  <si>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</si>
  <si>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</si>
  <si>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</si>
  <si>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</si>
  <si>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</si>
  <si>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</si>
  <si>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</si>
  <si>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</si>
  <si>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</si>
  <si>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</si>
  <si>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</si>
  <si>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</si>
  <si>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</si>
  <si>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</si>
  <si>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</si>
  <si>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</si>
  <si>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</si>
  <si>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</si>
  <si>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</si>
  <si>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</si>
  <si>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</si>
  <si>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</si>
  <si>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</si>
  <si>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</si>
  <si>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</si>
  <si>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</si>
  <si>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</si>
  <si>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</si>
  <si>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</si>
  <si>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</si>
  <si>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</si>
  <si>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</si>
  <si>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</si>
  <si>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</si>
  <si>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</si>
  <si>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</si>
  <si>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</si>
  <si>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</si>
  <si>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</si>
  <si>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</si>
  <si>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</si>
  <si>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</si>
  <si>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</si>
  <si>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</si>
  <si>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</si>
  <si>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</si>
  <si>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</si>
  <si>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</si>
  <si>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</si>
  <si>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</si>
  <si>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</si>
  <si>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</si>
  <si>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</si>
  <si>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</si>
  <si>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</si>
  <si>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</si>
  <si>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</si>
  <si>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</si>
  <si>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</si>
  <si>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</si>
  <si>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</si>
  <si>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</si>
  <si>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</si>
  <si>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</si>
  <si>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</si>
  <si>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</si>
  <si>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</si>
  <si>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</si>
  <si>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</si>
  <si>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</si>
  <si>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</si>
  <si>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</si>
  <si>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</si>
  <si>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</si>
  <si>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</si>
  <si>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</si>
  <si>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</si>
  <si>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</si>
  <si>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</si>
  <si>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</si>
  <si>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</si>
  <si>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</si>
  <si>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</si>
  <si>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</si>
  <si>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</si>
  <si>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</si>
  <si>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</si>
  <si>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</si>
  <si>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</si>
  <si>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</si>
  <si>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</si>
  <si>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</si>
  <si>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</si>
  <si>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</si>
  <si>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</si>
  <si>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</si>
  <si>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</si>
  <si>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</si>
  <si>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</si>
  <si>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</si>
  <si>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</si>
  <si>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</si>
  <si>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</si>
  <si>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</si>
  <si>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</si>
  <si>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</si>
  <si>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</si>
  <si>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</si>
  <si>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</si>
  <si>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</si>
  <si>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</si>
  <si>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</si>
  <si>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</si>
  <si>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</si>
  <si>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</si>
  <si>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</si>
  <si>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</si>
  <si>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</si>
  <si>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</si>
  <si>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</si>
  <si>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</si>
  <si>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</si>
  <si>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</si>
  <si>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</si>
  <si>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</si>
  <si>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</si>
  <si>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</si>
  <si>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</si>
  <si>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</si>
  <si>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</si>
  <si>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</si>
  <si>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</si>
  <si>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</si>
  <si>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</si>
  <si>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</si>
  <si>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</si>
  <si>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</si>
  <si>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</si>
  <si>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</si>
  <si>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</si>
  <si>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</si>
  <si>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</si>
  <si>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</si>
  <si>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</si>
  <si>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</si>
  <si>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</si>
  <si>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</si>
  <si>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</si>
  <si>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</si>
  <si>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</si>
  <si>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</si>
  <si>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</si>
  <si>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</si>
  <si>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</si>
  <si>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</si>
  <si>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</si>
  <si>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</si>
  <si>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</si>
  <si>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</si>
  <si>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</si>
  <si>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</si>
  <si>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</si>
  <si>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</si>
  <si>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</si>
  <si>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</si>
  <si>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</si>
  <si>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</si>
  <si>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</si>
  <si>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</si>
  <si>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</si>
  <si>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</si>
  <si>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</si>
  <si>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</si>
  <si>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</si>
  <si>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</si>
  <si>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</si>
  <si>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</si>
  <si>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</si>
  <si>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</si>
  <si>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</si>
  <si>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</si>
  <si>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</si>
  <si>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</si>
  <si>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</si>
  <si>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</si>
  <si>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</si>
  <si>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</si>
  <si>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</si>
  <si>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</si>
  <si>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</si>
  <si>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</si>
  <si>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</si>
  <si>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</si>
  <si>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</si>
  <si>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</si>
  <si>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</si>
  <si>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</si>
  <si>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</si>
  <si>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</si>
  <si>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</si>
  <si>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</si>
  <si>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</si>
  <si>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</si>
  <si>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</si>
  <si>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</si>
  <si>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</si>
  <si>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</si>
  <si>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</si>
  <si>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</si>
  <si>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</si>
  <si>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</si>
  <si>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</si>
  <si>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</si>
  <si>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</si>
  <si>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</si>
  <si>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</si>
  <si>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</si>
  <si>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</si>
  <si>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</si>
  <si>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</si>
  <si>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</si>
  <si>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</si>
  <si>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</si>
  <si>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</si>
  <si>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</si>
  <si>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</si>
  <si>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</si>
  <si>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</si>
  <si>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</si>
  <si>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</si>
  <si>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</si>
  <si>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</si>
  <si>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</si>
  <si>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</si>
  <si>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</si>
  <si>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</si>
  <si>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</si>
  <si>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</si>
  <si>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</si>
  <si>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</si>
  <si>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</si>
  <si>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</si>
  <si>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</si>
  <si>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</si>
  <si>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</si>
  <si>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</si>
  <si>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</si>
  <si>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</si>
  <si>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</si>
  <si>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</si>
  <si>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</si>
  <si>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</si>
  <si>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</si>
  <si>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</si>
  <si>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</si>
  <si>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</si>
  <si>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</si>
  <si>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</si>
  <si>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</si>
  <si>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</si>
  <si>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</si>
  <si>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</si>
  <si>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</si>
  <si>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</si>
  <si>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</si>
  <si>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</si>
  <si>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</si>
  <si>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</si>
  <si>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</si>
  <si>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</si>
  <si>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</si>
  <si>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</si>
  <si>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</si>
  <si>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</si>
  <si>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</si>
  <si>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</si>
  <si>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</si>
  <si>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</si>
  <si>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</si>
  <si>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</si>
  <si>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</si>
  <si>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</si>
  <si>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</si>
  <si>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</si>
  <si>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</si>
  <si>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</si>
  <si>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</si>
  <si>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</si>
  <si>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</si>
  <si>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</si>
  <si>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</si>
  <si>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</si>
  <si>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</si>
  <si>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</si>
  <si>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</si>
  <si>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</si>
  <si>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</si>
  <si>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</si>
  <si>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</si>
  <si>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</si>
  <si>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</si>
  <si>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</si>
  <si>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</si>
  <si>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</si>
  <si>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</si>
  <si>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</si>
  <si>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</si>
  <si>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</si>
  <si>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</si>
  <si>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</si>
  <si>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</si>
  <si>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</si>
  <si>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</si>
  <si>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</si>
  <si>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</si>
  <si>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</si>
  <si>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</si>
  <si>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</si>
  <si>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</si>
  <si>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</si>
  <si>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</si>
  <si>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</si>
  <si>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</si>
  <si>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</si>
  <si>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</si>
  <si>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</si>
  <si>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</si>
  <si>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</si>
  <si>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</si>
  <si>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</si>
  <si>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</si>
  <si>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</si>
  <si>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</si>
  <si>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</si>
  <si>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</si>
  <si>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</si>
  <si>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</si>
  <si>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</si>
  <si>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</si>
  <si>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</si>
  <si>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</si>
  <si>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</si>
  <si>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</si>
  <si>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</si>
  <si>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</si>
  <si>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</si>
  <si>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</si>
  <si>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</si>
  <si>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</si>
  <si>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</si>
  <si>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</si>
  <si>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</si>
  <si>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</si>
  <si>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</si>
  <si>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</si>
  <si>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</si>
  <si>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</si>
  <si>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</si>
  <si>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</si>
  <si>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</si>
  <si>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</si>
  <si>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</si>
  <si>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</si>
  <si>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</si>
  <si>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</si>
  <si>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</si>
  <si>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</si>
  <si>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</si>
  <si>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</si>
  <si>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</si>
  <si>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</si>
  <si>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</si>
  <si>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</si>
  <si>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</si>
  <si>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</si>
  <si>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</si>
  <si>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</si>
  <si>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</si>
  <si>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</si>
  <si>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</si>
  <si>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</si>
  <si>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</si>
  <si>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</si>
  <si>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</si>
  <si>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</si>
  <si>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</si>
  <si>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</si>
  <si>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</si>
  <si>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</si>
  <si>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</si>
  <si>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</si>
  <si>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</si>
  <si>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</si>
  <si>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</si>
  <si>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</si>
  <si>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</si>
  <si>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</si>
  <si>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</si>
  <si>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</si>
  <si>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</si>
  <si>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</si>
  <si>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</si>
  <si>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</si>
  <si>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</si>
  <si>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</si>
  <si>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</si>
  <si>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</si>
  <si>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</si>
  <si>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</si>
  <si>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</si>
  <si>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</si>
  <si>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</si>
  <si>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</si>
  <si>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</si>
  <si>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</si>
  <si>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</si>
  <si>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</si>
  <si>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</si>
  <si>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</si>
  <si>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</si>
  <si>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</si>
  <si>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</si>
  <si>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</si>
  <si>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</si>
  <si>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</si>
  <si>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</si>
  <si>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</si>
  <si>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</si>
  <si>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</si>
  <si>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</si>
  <si>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</si>
  <si>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</si>
  <si>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</si>
  <si>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</si>
  <si>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</si>
  <si>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</si>
  <si>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</si>
  <si>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</si>
  <si>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</si>
  <si>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</si>
  <si>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</si>
  <si>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</si>
  <si>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</si>
  <si>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</si>
  <si>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</si>
  <si>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</si>
  <si>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</si>
  <si>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</si>
  <si>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</si>
  <si>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</si>
  <si>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</si>
  <si>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</si>
  <si>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</si>
  <si>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</si>
  <si>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</si>
  <si>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</si>
  <si>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</si>
  <si>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</si>
  <si>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</si>
  <si>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</si>
  <si>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</si>
  <si>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</si>
  <si>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</si>
  <si>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</si>
  <si>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</si>
  <si>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</si>
  <si>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</si>
  <si>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</si>
  <si>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</si>
  <si>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</si>
  <si>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</si>
  <si>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</si>
  <si>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</si>
  <si>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</si>
  <si>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</si>
  <si>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</si>
  <si>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</si>
  <si>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</si>
  <si>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</si>
  <si>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</si>
  <si>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</si>
  <si>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</si>
  <si>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</si>
  <si>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</si>
  <si>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</si>
  <si>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</si>
  <si>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</si>
  <si>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</si>
  <si>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</si>
  <si>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</si>
  <si>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</si>
  <si>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</si>
  <si>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</si>
  <si>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</si>
  <si>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</si>
  <si>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</si>
  <si>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</si>
  <si>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</si>
  <si>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</si>
  <si>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</si>
  <si>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</si>
  <si>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</si>
  <si>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</si>
  <si>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</si>
  <si>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</si>
  <si>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</si>
  <si>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</si>
  <si>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</si>
  <si>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</si>
  <si>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</si>
  <si>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</si>
  <si>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</si>
  <si>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</si>
  <si>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</si>
  <si>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</si>
  <si>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</si>
  <si>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</si>
  <si>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</si>
  <si>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</si>
  <si>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</si>
  <si>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</si>
  <si>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</si>
  <si>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</si>
  <si>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</si>
  <si>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</si>
  <si>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</si>
  <si>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</si>
  <si>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</si>
  <si>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</si>
  <si>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</si>
  <si>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</si>
  <si>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</si>
  <si>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</si>
  <si>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</si>
  <si>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</si>
  <si>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</si>
  <si>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</si>
  <si>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</si>
  <si>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</si>
  <si>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</si>
  <si>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</si>
  <si>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</si>
  <si>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</si>
  <si>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</si>
  <si>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</si>
  <si>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</si>
  <si>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</si>
  <si>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</si>
  <si>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</si>
  <si>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</si>
  <si>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</si>
  <si>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</si>
  <si>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</si>
  <si>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</si>
  <si>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</si>
  <si>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</si>
  <si>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</si>
  <si>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</si>
  <si>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</si>
  <si>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</si>
  <si>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</si>
  <si>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</si>
  <si>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</si>
  <si>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</si>
  <si>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</si>
  <si>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</si>
  <si>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</si>
  <si>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</si>
  <si>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</si>
  <si>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</si>
  <si>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</si>
  <si>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</si>
  <si>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</si>
  <si>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</si>
  <si>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</si>
  <si>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</si>
  <si>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</si>
  <si>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</si>
  <si>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</si>
  <si>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</si>
  <si>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</si>
  <si>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</si>
  <si>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</si>
  <si>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</si>
  <si>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</si>
  <si>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</si>
  <si>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</si>
  <si>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</si>
  <si>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</si>
  <si>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</si>
  <si>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</si>
  <si>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</si>
  <si>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</si>
  <si>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</si>
  <si>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</si>
  <si>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</si>
  <si>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</si>
  <si>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</si>
  <si>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</si>
  <si>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</si>
  <si>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</si>
  <si>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</si>
  <si>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</si>
  <si>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</si>
  <si>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</si>
  <si>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</si>
  <si>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</si>
  <si>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</si>
  <si>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</si>
  <si>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</si>
  <si>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</si>
  <si>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</si>
  <si>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</si>
  <si>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</si>
  <si>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</si>
  <si>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</si>
  <si>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</si>
  <si>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</si>
  <si>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</si>
  <si>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</si>
  <si>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</si>
  <si>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</si>
  <si>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</si>
  <si>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</si>
  <si>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</si>
  <si>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</si>
  <si>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</si>
  <si>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</si>
  <si>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</si>
  <si>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</si>
  <si>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</si>
  <si>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</si>
  <si>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</si>
  <si>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</si>
  <si>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</si>
  <si>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</si>
  <si>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</si>
  <si>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</si>
  <si>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</si>
  <si>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</si>
  <si>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</si>
  <si>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</si>
  <si>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</si>
  <si>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</si>
  <si>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</si>
  <si>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</si>
  <si>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</si>
  <si>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</si>
  <si>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</si>
  <si>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</si>
  <si>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</si>
  <si>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</si>
  <si>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</si>
  <si>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</si>
  <si>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</si>
  <si>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</si>
  <si>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</si>
  <si>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</si>
  <si>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</si>
  <si>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</si>
  <si>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</si>
  <si>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</si>
  <si>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</si>
  <si>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</si>
  <si>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</si>
  <si>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</si>
  <si>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</si>
  <si>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</si>
  <si>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</si>
  <si>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</si>
  <si>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</si>
  <si>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</si>
  <si>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</si>
  <si>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</si>
  <si>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</si>
  <si>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</si>
  <si>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</si>
  <si>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</si>
  <si>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</si>
  <si>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</si>
  <si>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</si>
  <si>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</si>
  <si>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</si>
  <si>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</si>
  <si>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</si>
  <si>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</si>
  <si>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</si>
  <si>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</si>
  <si>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</si>
  <si>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</si>
  <si>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</si>
  <si>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</si>
  <si>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</si>
  <si>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</si>
  <si>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</si>
  <si>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</si>
  <si>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</si>
  <si>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</si>
  <si>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</si>
  <si>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</si>
  <si>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</si>
  <si>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</si>
  <si>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</si>
  <si>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</si>
  <si>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</si>
  <si>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</si>
  <si>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</si>
  <si>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</si>
  <si>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</si>
  <si>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</si>
  <si>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</si>
  <si>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</si>
  <si>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</si>
  <si>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</si>
  <si>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</si>
  <si>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</si>
  <si>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</si>
  <si>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</si>
  <si>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</si>
  <si>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</si>
  <si>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</si>
  <si>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</si>
  <si>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</si>
  <si>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</si>
  <si>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</si>
  <si>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</si>
  <si>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</si>
  <si>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</si>
  <si>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</si>
  <si>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</si>
  <si>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</si>
  <si>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</si>
  <si>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</si>
  <si>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</si>
  <si>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</si>
  <si>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</si>
  <si>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</si>
  <si>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</si>
  <si>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</si>
  <si>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</si>
  <si>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</si>
  <si>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</si>
  <si>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</si>
  <si>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</si>
  <si>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</si>
  <si>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</si>
  <si>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</si>
  <si>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</si>
  <si>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</si>
  <si>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</si>
  <si>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</si>
  <si>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</si>
  <si>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</si>
  <si>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</si>
  <si>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</si>
  <si>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</si>
  <si>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</si>
  <si>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</si>
  <si>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</si>
  <si>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</si>
  <si>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</si>
  <si>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</si>
  <si>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</si>
  <si>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</si>
  <si>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</si>
  <si>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</si>
  <si>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</si>
  <si>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</si>
  <si>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</si>
  <si>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</si>
  <si>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</si>
  <si>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</si>
  <si>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</si>
  <si>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</si>
  <si>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</si>
  <si>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</si>
  <si>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</si>
  <si>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</si>
  <si>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</si>
  <si>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</si>
  <si>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</si>
  <si>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</si>
  <si>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</si>
  <si>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</si>
  <si>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</si>
  <si>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</si>
  <si>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</si>
  <si>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</si>
  <si>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</si>
  <si>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</si>
  <si>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</si>
  <si>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</si>
  <si>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</si>
  <si>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</si>
  <si>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</si>
  <si>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</si>
  <si>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</si>
  <si>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</si>
  <si>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</si>
  <si>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</si>
  <si>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</si>
  <si>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</si>
  <si>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</si>
  <si>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</si>
  <si>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</si>
  <si>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</si>
  <si>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</si>
  <si>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</si>
  <si>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</si>
  <si>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</si>
  <si>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</si>
  <si>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</si>
  <si>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</si>
  <si>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</si>
  <si>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</si>
  <si>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</si>
  <si>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</si>
  <si>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</si>
  <si>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</si>
  <si>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</si>
  <si>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</si>
  <si>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</si>
  <si>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</si>
  <si>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</si>
  <si>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</si>
  <si>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</si>
  <si>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</si>
  <si>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</si>
  <si>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</si>
  <si>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</si>
  <si>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</si>
  <si>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</si>
  <si>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</si>
  <si>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</si>
  <si>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</si>
  <si>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</si>
  <si>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</si>
  <si>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</si>
  <si>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</si>
  <si>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</si>
  <si>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</si>
  <si>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</si>
  <si>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</si>
  <si>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</si>
  <si>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</si>
  <si>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</si>
  <si>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</si>
  <si>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</si>
  <si>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</si>
  <si>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</si>
  <si>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</si>
  <si>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</si>
  <si>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</si>
  <si>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</si>
  <si>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</si>
  <si>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</si>
  <si>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</si>
  <si>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</si>
  <si>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</si>
  <si>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</si>
  <si>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</si>
  <si>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</si>
  <si>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</si>
  <si>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</si>
  <si>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</si>
  <si>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</si>
  <si>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</si>
  <si>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</si>
  <si>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</si>
  <si>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</si>
  <si>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</si>
  <si>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</si>
  <si>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</si>
  <si>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</si>
  <si>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</si>
  <si>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</si>
  <si>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</si>
  <si>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</si>
  <si>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</si>
  <si>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</si>
  <si>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</si>
  <si>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</si>
  <si>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</si>
  <si>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</si>
  <si>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</si>
  <si>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</si>
  <si>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</si>
  <si>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</si>
  <si>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</si>
  <si>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</si>
  <si>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</si>
  <si>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</si>
  <si>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</si>
  <si>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</si>
  <si>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</si>
  <si>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</si>
  <si>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</si>
  <si>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</si>
  <si>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</si>
  <si>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</si>
  <si>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</si>
  <si>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</si>
  <si>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</si>
  <si>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</si>
  <si>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</si>
  <si>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</si>
  <si>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</si>
  <si>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</si>
  <si>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</si>
  <si>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</si>
  <si>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</si>
  <si>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</si>
  <si>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</si>
  <si>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</si>
  <si>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</si>
  <si>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</si>
  <si>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</si>
  <si>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</si>
  <si>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</si>
  <si>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</si>
  <si>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</si>
  <si>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</si>
  <si>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</si>
  <si>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</si>
  <si>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</si>
  <si>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</si>
  <si>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</si>
  <si>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</si>
  <si>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</si>
  <si>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</si>
  <si>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</si>
  <si>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</si>
  <si>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</si>
  <si>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</si>
  <si>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</si>
  <si>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</si>
  <si>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</si>
  <si>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</si>
  <si>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</si>
  <si>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</si>
  <si>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</si>
  <si>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</si>
  <si>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</si>
  <si>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</si>
  <si>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</si>
  <si>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</si>
  <si>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</si>
  <si>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</si>
  <si>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</si>
  <si>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</si>
  <si>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</si>
  <si>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</si>
  <si>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</si>
  <si>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</si>
  <si>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</si>
  <si>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</si>
  <si>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</si>
  <si>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</si>
  <si>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</si>
  <si>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</si>
  <si>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</si>
  <si>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</si>
  <si>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</si>
  <si>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</si>
  <si>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</si>
  <si>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</si>
  <si>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</si>
  <si>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</si>
  <si>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</si>
  <si>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</si>
  <si>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</si>
  <si>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</si>
  <si>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</si>
  <si>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</si>
  <si>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</si>
  <si>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</si>
  <si>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</si>
  <si>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</si>
  <si>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</si>
  <si>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</si>
  <si>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</si>
  <si>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</si>
  <si>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</si>
  <si>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</si>
  <si>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</si>
  <si>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</si>
  <si>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</si>
  <si>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</si>
  <si>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</si>
  <si>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</si>
  <si>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</si>
  <si>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</si>
  <si>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</si>
  <si>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</si>
  <si>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</si>
  <si>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</si>
  <si>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</si>
  <si>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</si>
  <si>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</si>
  <si>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</si>
  <si>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</si>
  <si>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</si>
  <si>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</si>
  <si>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</si>
  <si>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</si>
  <si>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</si>
  <si>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</si>
  <si>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</si>
  <si>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</si>
  <si>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</si>
  <si>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</si>
  <si>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</si>
  <si>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</si>
  <si>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</si>
  <si>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</si>
  <si>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</si>
  <si>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</si>
  <si>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</si>
  <si>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</si>
  <si>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</si>
  <si>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</si>
  <si>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</si>
  <si>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</si>
  <si>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</si>
  <si>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</si>
  <si>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</si>
  <si>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</si>
  <si>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</si>
  <si>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</si>
  <si>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</si>
  <si>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</si>
  <si>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</si>
  <si>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</si>
  <si>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</si>
  <si>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</si>
  <si>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</si>
  <si>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</si>
  <si>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</si>
  <si>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</si>
  <si>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</si>
  <si>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</si>
  <si>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</si>
  <si>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</si>
  <si>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</si>
  <si>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</si>
  <si>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</si>
  <si>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</si>
  <si>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</si>
  <si>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</si>
  <si>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</si>
  <si>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</si>
  <si>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</si>
  <si>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</si>
  <si>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</si>
  <si>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</si>
  <si>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</si>
  <si>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</si>
  <si>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</si>
  <si>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</si>
  <si>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</si>
  <si>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</si>
  <si>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</si>
  <si>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</si>
  <si>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</si>
  <si>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</si>
  <si>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</si>
  <si>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</si>
  <si>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</si>
  <si>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</si>
  <si>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</si>
  <si>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</si>
  <si>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</si>
  <si>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</si>
  <si>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</si>
  <si>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</si>
  <si>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</si>
  <si>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</si>
  <si>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</si>
  <si>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</si>
  <si>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</si>
  <si>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</si>
  <si>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</si>
  <si>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</si>
  <si>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</si>
  <si>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</si>
  <si>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</si>
  <si>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</si>
  <si>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</si>
  <si>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</si>
  <si>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</si>
  <si>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</si>
  <si>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</si>
  <si>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</si>
  <si>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</si>
  <si>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</si>
  <si>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</si>
  <si>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</si>
  <si>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</si>
  <si>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</si>
  <si>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</si>
  <si>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</si>
  <si>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</si>
  <si>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</si>
  <si>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</si>
  <si>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</si>
  <si>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</si>
  <si>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</si>
  <si>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</si>
  <si>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</si>
  <si>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</si>
  <si>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</si>
  <si>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</si>
  <si>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</si>
  <si>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</si>
  <si>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</si>
  <si>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</si>
  <si>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</si>
  <si>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</si>
  <si>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</si>
  <si>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</si>
  <si>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</si>
  <si>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</si>
  <si>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</si>
  <si>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</si>
  <si>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</si>
  <si>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</si>
  <si>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</si>
  <si>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</si>
  <si>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</si>
  <si>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</si>
  <si>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</si>
  <si>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</si>
  <si>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</si>
  <si>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</si>
  <si>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</si>
  <si>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</si>
  <si>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</si>
  <si>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</si>
  <si>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</si>
  <si>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</si>
  <si>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</si>
  <si>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</si>
  <si>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</si>
  <si>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</si>
  <si>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</si>
  <si>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</si>
  <si>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</si>
  <si>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</si>
  <si>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</si>
  <si>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</si>
  <si>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</si>
  <si>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</si>
  <si>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</si>
  <si>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</si>
  <si>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</si>
  <si>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</si>
  <si>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</si>
  <si>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</si>
  <si>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</si>
  <si>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</si>
  <si>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</si>
  <si>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</si>
  <si>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</si>
  <si>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</si>
  <si>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</si>
  <si>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</si>
  <si>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</si>
  <si>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</si>
  <si>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</si>
  <si>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</si>
  <si>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</si>
  <si>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</si>
  <si>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</si>
  <si>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</si>
  <si>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</si>
  <si>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</si>
  <si>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</si>
  <si>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</si>
  <si>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</si>
  <si>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</si>
  <si>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</si>
  <si>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</si>
  <si>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</si>
  <si>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</si>
  <si>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</si>
  <si>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</si>
  <si>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</si>
  <si>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</si>
  <si>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</si>
  <si>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</si>
  <si>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</si>
  <si>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</si>
  <si>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</si>
  <si>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</si>
  <si>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</si>
  <si>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</si>
  <si>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</si>
  <si>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</si>
  <si>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</si>
  <si>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</si>
  <si>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</si>
  <si>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</si>
  <si>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</si>
  <si>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</si>
  <si>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</si>
  <si>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</si>
  <si>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</si>
  <si>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</si>
  <si>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</si>
  <si>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</si>
  <si>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</si>
  <si>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</si>
  <si>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</si>
  <si>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</si>
  <si>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</si>
  <si>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</si>
  <si>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</si>
  <si>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</si>
  <si>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</si>
  <si>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</si>
  <si>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</si>
  <si>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</si>
  <si>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</si>
  <si>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</si>
  <si>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</si>
  <si>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</si>
  <si>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</si>
  <si>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</si>
  <si>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</si>
  <si>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</si>
  <si>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</si>
  <si>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</si>
  <si>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</si>
  <si>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</si>
  <si>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</si>
  <si>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</si>
  <si>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</si>
  <si>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</si>
  <si>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</si>
  <si>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</si>
  <si>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</si>
  <si>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</si>
  <si>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</si>
  <si>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</si>
  <si>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</si>
  <si>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</si>
  <si>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</si>
  <si>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</si>
  <si>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</si>
  <si>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</si>
  <si>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</si>
  <si>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</si>
  <si>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</si>
  <si>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</si>
  <si>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</si>
  <si>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</si>
  <si>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</si>
  <si>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</si>
  <si>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</si>
  <si>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</si>
  <si>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</si>
  <si>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</si>
  <si>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</si>
  <si>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</si>
  <si>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</si>
  <si>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</si>
  <si>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</si>
  <si>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</si>
  <si>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</si>
  <si>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</si>
  <si>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</si>
  <si>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</si>
  <si>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</si>
  <si>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</si>
  <si>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</si>
  <si>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</si>
  <si>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</si>
  <si>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</si>
  <si>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</si>
  <si>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</si>
  <si>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</si>
  <si>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</si>
  <si>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</si>
  <si>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</si>
  <si>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</si>
  <si>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</si>
  <si>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</si>
  <si>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</si>
  <si>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</si>
  <si>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</si>
  <si>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</si>
  <si>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</si>
  <si>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</si>
  <si>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</si>
  <si>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</si>
  <si>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</si>
  <si>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</si>
  <si>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</si>
  <si>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</si>
  <si>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</si>
  <si>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</si>
  <si>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</si>
  <si>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</si>
  <si>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</si>
  <si>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</si>
  <si>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</si>
  <si>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</si>
  <si>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</si>
  <si>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</si>
  <si>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</si>
  <si>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</si>
  <si>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</si>
  <si>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</si>
  <si>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</si>
  <si>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</si>
  <si>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</si>
  <si>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</si>
  <si>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</si>
  <si>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</si>
  <si>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</si>
  <si>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</si>
  <si>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</si>
  <si>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</si>
  <si>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</si>
  <si>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</si>
  <si>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</si>
  <si>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</si>
  <si>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</si>
  <si>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</si>
  <si>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</si>
  <si>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</si>
  <si>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</si>
  <si>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</si>
  <si>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</si>
  <si>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</si>
  <si>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</si>
  <si>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</si>
  <si>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</si>
  <si>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</si>
  <si>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</si>
  <si>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</si>
  <si>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</si>
  <si>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</si>
  <si>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</si>
  <si>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</si>
  <si>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</si>
  <si>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</si>
  <si>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</si>
  <si>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</si>
  <si>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</si>
  <si>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</si>
  <si>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</si>
  <si>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</si>
  <si>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</si>
  <si>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</si>
  <si>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</si>
  <si>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</si>
  <si>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</si>
  <si>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</si>
  <si>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</si>
  <si>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</si>
  <si>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</si>
  <si>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</si>
  <si>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</si>
  <si>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</si>
  <si>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</si>
  <si>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</si>
  <si>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</si>
  <si>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</si>
  <si>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</si>
  <si>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</si>
  <si>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</si>
  <si>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</si>
  <si>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</si>
  <si>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</si>
  <si>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</si>
  <si>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</si>
  <si>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</si>
  <si>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</si>
  <si>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</si>
  <si>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</si>
  <si>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</si>
  <si>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</si>
  <si>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</si>
  <si>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</si>
  <si>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</si>
  <si>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</si>
  <si>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</si>
  <si>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</si>
  <si>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</si>
  <si>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</si>
  <si>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</si>
  <si>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</si>
  <si>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</si>
  <si>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</si>
  <si>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</si>
  <si>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</si>
  <si>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</si>
  <si>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</si>
  <si>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</si>
  <si>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</si>
  <si>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</si>
  <si>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</si>
  <si>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</si>
  <si>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</si>
  <si>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</si>
  <si>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</si>
  <si>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</si>
  <si>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</si>
  <si>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</si>
  <si>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</si>
  <si>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</si>
  <si>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</si>
  <si>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</si>
  <si>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</si>
  <si>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</si>
  <si>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</si>
  <si>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</si>
  <si>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</si>
  <si>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</si>
  <si>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</si>
  <si>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</si>
  <si>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</si>
  <si>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</si>
  <si>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</si>
  <si>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</si>
  <si>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</si>
  <si>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</si>
  <si>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</si>
  <si>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</si>
  <si>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</si>
  <si>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</si>
  <si>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</si>
  <si>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</si>
  <si>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</si>
  <si>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</si>
  <si>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</si>
  <si>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</si>
  <si>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</si>
  <si>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</si>
  <si>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</si>
  <si>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</si>
  <si>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</si>
  <si>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</si>
  <si>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</si>
  <si>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</si>
  <si>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</si>
  <si>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</si>
  <si>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</si>
  <si>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</si>
  <si>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</si>
  <si>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</si>
  <si>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</si>
  <si>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</si>
  <si>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</si>
  <si>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</si>
  <si>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</si>
  <si>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</si>
  <si>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</si>
  <si>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</si>
  <si>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</si>
  <si>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</si>
  <si>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</si>
  <si>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</si>
  <si>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</si>
  <si>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</si>
  <si>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</si>
  <si>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</si>
  <si>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</si>
  <si>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</si>
  <si>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</si>
  <si>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</si>
  <si>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</si>
  <si>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</si>
  <si>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</si>
  <si>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</si>
  <si>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</si>
  <si>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</si>
  <si>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</si>
  <si>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</si>
  <si>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</si>
  <si>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</si>
  <si>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</si>
  <si>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</si>
  <si>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</si>
  <si>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</si>
  <si>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</si>
  <si>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</si>
  <si>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</si>
  <si>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</si>
  <si>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</si>
  <si>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</si>
  <si>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</si>
  <si>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</si>
  <si>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</si>
  <si>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</si>
  <si>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</si>
  <si>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</si>
  <si>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</si>
  <si>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</si>
  <si>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</si>
  <si>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</si>
  <si>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</si>
  <si>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</si>
  <si>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</si>
  <si>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</si>
  <si>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</si>
  <si>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</si>
  <si>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</si>
  <si>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</si>
  <si>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</si>
  <si>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</si>
  <si>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</si>
  <si>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</si>
  <si>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</si>
  <si>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</si>
  <si>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</si>
  <si>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</si>
  <si>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</si>
  <si>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</si>
  <si>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</si>
  <si>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</si>
  <si>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</si>
  <si>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</si>
  <si>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</si>
  <si>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</si>
  <si>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</si>
  <si>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</si>
  <si>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</si>
  <si>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</si>
  <si>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</si>
  <si>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</si>
  <si>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</si>
  <si>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</si>
  <si>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</si>
  <si>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</si>
  <si>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</si>
  <si>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</si>
  <si>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</si>
  <si>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</si>
  <si>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</si>
  <si>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</si>
  <si>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</si>
  <si>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</si>
  <si>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</si>
  <si>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</si>
  <si>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</si>
  <si>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</si>
  <si>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</si>
  <si>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</si>
  <si>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</si>
  <si>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</si>
  <si>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</si>
  <si>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</si>
  <si>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</si>
  <si>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</si>
  <si>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</si>
  <si>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</si>
  <si>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</si>
  <si>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</si>
  <si>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</si>
  <si>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</si>
  <si>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</si>
  <si>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</si>
  <si>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</si>
  <si>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</si>
  <si>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</si>
  <si>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</si>
  <si>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</si>
  <si>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</si>
  <si>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</si>
  <si>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</si>
  <si>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</si>
  <si>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</si>
  <si>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</si>
  <si>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</si>
  <si>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</si>
  <si>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</si>
  <si>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</si>
  <si>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</si>
  <si>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</si>
  <si>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</si>
  <si>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</si>
  <si>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</si>
  <si>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</si>
  <si>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</si>
  <si>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</si>
  <si>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</si>
  <si>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</si>
  <si>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</si>
  <si>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</si>
  <si>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</si>
  <si>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</si>
  <si>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</si>
  <si>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</si>
  <si>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</si>
  <si>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</si>
  <si>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</si>
  <si>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</si>
  <si>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</si>
  <si>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</si>
  <si>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</si>
  <si>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</si>
  <si>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</si>
  <si>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</si>
  <si>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</si>
  <si>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</si>
  <si>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</si>
  <si>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</si>
  <si>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</si>
  <si>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</si>
  <si>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</si>
  <si>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</si>
  <si>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</si>
  <si>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</si>
  <si>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</si>
  <si>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</si>
  <si>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</si>
  <si>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</si>
  <si>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</si>
  <si>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</si>
  <si>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</si>
  <si>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</si>
  <si>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</si>
  <si>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</si>
  <si>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</si>
  <si>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</si>
  <si>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</si>
  <si>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</si>
  <si>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</si>
  <si>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</si>
  <si>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</si>
  <si>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</si>
  <si>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</si>
  <si>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</si>
  <si>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</si>
  <si>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</si>
  <si>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</si>
  <si>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</si>
  <si>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</si>
  <si>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</si>
  <si>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</si>
  <si>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</si>
  <si>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</si>
  <si>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</si>
  <si>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</si>
  <si>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</si>
  <si>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</si>
  <si>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</si>
  <si>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</si>
  <si>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</si>
  <si>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</si>
  <si>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</si>
  <si>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</si>
  <si>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</si>
  <si>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</si>
  <si>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</si>
  <si>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</si>
  <si>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</si>
  <si>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</si>
  <si>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</si>
  <si>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</si>
  <si>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</si>
  <si>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</si>
  <si>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</si>
  <si>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</si>
  <si>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</si>
  <si>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</si>
  <si>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</si>
  <si>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</si>
  <si>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</si>
  <si>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</si>
  <si>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</si>
  <si>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</si>
  <si>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</si>
  <si>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</si>
  <si>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</si>
  <si>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</si>
  <si>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</si>
  <si>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</si>
  <si>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</si>
  <si>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</si>
  <si>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</si>
  <si>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</si>
  <si>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</si>
  <si>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</si>
  <si>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</si>
  <si>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</si>
  <si>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</si>
  <si>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</si>
  <si>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</si>
  <si>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</si>
  <si>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</si>
  <si>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</si>
  <si>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</si>
  <si>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</si>
  <si>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</si>
  <si>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</si>
  <si>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</si>
  <si>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</si>
  <si>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</si>
  <si>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</si>
  <si>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</si>
  <si>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</si>
  <si>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</si>
  <si>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</si>
  <si>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</si>
  <si>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</si>
  <si>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</si>
  <si>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</si>
  <si>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</si>
  <si>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</si>
  <si>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</si>
  <si>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</si>
  <si>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</si>
  <si>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</si>
  <si>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</si>
  <si>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</si>
  <si>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</si>
  <si>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</si>
  <si>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</si>
  <si>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</si>
  <si>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</si>
  <si>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</si>
  <si>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</si>
  <si>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</si>
  <si>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</si>
  <si>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</si>
  <si>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</si>
  <si>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</si>
  <si>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</si>
  <si>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</si>
  <si>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</si>
  <si>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</si>
  <si>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</si>
  <si>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</si>
  <si>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</si>
  <si>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</si>
  <si>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</si>
  <si>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</si>
  <si>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</si>
  <si>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</si>
  <si>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</si>
  <si>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</si>
  <si>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</si>
  <si>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</si>
  <si>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</si>
  <si>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</si>
  <si>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</si>
  <si>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</si>
  <si>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</si>
  <si>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</si>
  <si>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</si>
  <si>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</si>
  <si>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</si>
  <si>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</si>
  <si>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</si>
  <si>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</si>
  <si>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</si>
  <si>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</si>
  <si>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</si>
  <si>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</si>
  <si>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</si>
  <si>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</si>
  <si>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</si>
  <si>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</si>
  <si>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</si>
  <si>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</si>
  <si>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</si>
  <si>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</si>
  <si>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</si>
  <si>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</si>
  <si>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</si>
  <si>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</si>
  <si>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</si>
  <si>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</si>
  <si>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</si>
  <si>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</si>
  <si>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</si>
  <si>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</si>
  <si>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</si>
  <si>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</si>
  <si>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</si>
  <si>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</si>
  <si>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</si>
  <si>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</si>
  <si>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</si>
  <si>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</si>
  <si>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</si>
  <si>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</si>
  <si>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</si>
  <si>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</si>
  <si>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</si>
  <si>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</si>
  <si>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</si>
  <si>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</si>
  <si>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</si>
  <si>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</si>
  <si>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</si>
  <si>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</si>
  <si>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</si>
  <si>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</si>
  <si>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</si>
  <si>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</si>
  <si>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</si>
  <si>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</si>
  <si>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</si>
  <si>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</si>
  <si>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</si>
  <si>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</si>
  <si>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</si>
  <si>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</si>
  <si>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</si>
  <si>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</si>
  <si>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</si>
  <si>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</si>
  <si>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</si>
  <si>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</si>
  <si>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</si>
  <si>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</si>
  <si>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</si>
  <si>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</si>
  <si>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</si>
  <si>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</si>
  <si>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</si>
  <si>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</si>
  <si>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</si>
  <si>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</si>
  <si>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</si>
  <si>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</si>
  <si>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</si>
  <si>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</si>
  <si>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</si>
  <si>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</si>
  <si>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</si>
  <si>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</si>
  <si>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</si>
  <si>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</si>
  <si>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</si>
  <si>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</si>
  <si>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</si>
  <si>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</si>
  <si>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</si>
  <si>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</si>
  <si>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</si>
  <si>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</si>
  <si>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</si>
  <si>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</si>
  <si>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</si>
  <si>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</si>
  <si>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</si>
  <si>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</si>
  <si>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</si>
  <si>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</si>
  <si>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</si>
  <si>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</si>
  <si>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</si>
  <si>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</si>
  <si>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</si>
  <si>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</si>
  <si>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</si>
  <si>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</si>
  <si>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</si>
  <si>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</si>
  <si>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</si>
  <si>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</si>
  <si>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</si>
  <si>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</si>
  <si>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</si>
  <si>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</si>
  <si>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</si>
  <si>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</si>
  <si>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</si>
  <si>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</si>
  <si>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</si>
  <si>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</si>
  <si>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</si>
  <si>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</si>
  <si>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</si>
  <si>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</si>
  <si>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</si>
  <si>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</si>
  <si>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</si>
  <si>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</si>
  <si>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</si>
  <si>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</si>
  <si>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</si>
  <si>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</si>
  <si>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</si>
  <si>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</si>
  <si>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</si>
  <si>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</si>
  <si>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</si>
  <si>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</si>
  <si>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</si>
  <si>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</si>
  <si>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</si>
  <si>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</si>
  <si>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</si>
  <si>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</si>
  <si>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</si>
  <si>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</si>
  <si>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</si>
  <si>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</si>
  <si>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</si>
  <si>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</si>
  <si>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</si>
  <si>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</si>
  <si>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</si>
  <si>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</si>
  <si>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</si>
  <si>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</si>
  <si>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</si>
  <si>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</si>
  <si>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</si>
  <si>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</si>
  <si>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</si>
  <si>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</si>
  <si>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</si>
  <si>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</si>
  <si>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</si>
  <si>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</si>
  <si>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</si>
  <si>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</si>
  <si>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</si>
  <si>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</si>
  <si>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</si>
  <si>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</si>
  <si>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</si>
  <si>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</si>
  <si>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</si>
  <si>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</si>
  <si>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</si>
  <si>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</si>
  <si>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</si>
  <si>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</si>
  <si>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</si>
  <si>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</si>
  <si>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</si>
  <si>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</si>
  <si>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</si>
  <si>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</si>
  <si>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</si>
  <si>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</si>
  <si>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</si>
  <si>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</si>
  <si>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</si>
  <si>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</si>
  <si>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</si>
  <si>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</si>
  <si>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</si>
  <si>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</si>
  <si>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</si>
  <si>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</si>
  <si>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</si>
  <si>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</si>
  <si>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</si>
  <si>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</si>
  <si>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</si>
  <si>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</si>
  <si>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</si>
  <si>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</si>
  <si>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</si>
  <si>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</si>
  <si>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</si>
  <si>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</si>
  <si>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</si>
  <si>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</si>
  <si>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</si>
  <si>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</si>
  <si>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</si>
  <si>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</si>
  <si>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</si>
  <si>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</si>
  <si>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</si>
  <si>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</si>
  <si>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</si>
  <si>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</si>
  <si>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</si>
  <si>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</si>
  <si>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</si>
  <si>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</si>
  <si>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</si>
  <si>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</si>
  <si>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</si>
  <si>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</si>
  <si>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</si>
  <si>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</si>
  <si>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</si>
  <si>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</si>
  <si>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</si>
  <si>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</si>
  <si>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</si>
  <si>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</si>
  <si>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</si>
  <si>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</si>
  <si>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</si>
  <si>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</si>
  <si>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</si>
  <si>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</si>
  <si>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</si>
  <si>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</si>
  <si>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</si>
  <si>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</si>
  <si>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</si>
  <si>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</si>
  <si>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</si>
  <si>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</si>
  <si>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</si>
  <si>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</si>
  <si>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</si>
  <si>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</si>
  <si>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</si>
  <si>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</si>
  <si>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</si>
  <si>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</si>
  <si>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</si>
  <si>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</si>
  <si>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</si>
  <si>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</si>
  <si>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</si>
  <si>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</si>
  <si>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</si>
  <si>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</si>
  <si>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</si>
  <si>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</si>
  <si>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</si>
  <si>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</si>
  <si>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</si>
  <si>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</si>
  <si>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</si>
  <si>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</si>
  <si>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</si>
  <si>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</si>
  <si>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</si>
  <si>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</si>
  <si>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</si>
  <si>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</si>
  <si>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</si>
  <si>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</si>
  <si>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</si>
  <si>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</si>
  <si>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</si>
  <si>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</si>
  <si>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</si>
  <si>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</si>
  <si>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</si>
  <si>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</si>
  <si>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</si>
  <si>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</si>
  <si>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</si>
  <si>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</si>
  <si>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</si>
  <si>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</si>
  <si>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</si>
  <si>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</si>
  <si>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</si>
  <si>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</si>
  <si>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</si>
  <si>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</si>
  <si>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</si>
  <si>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</si>
  <si>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</si>
  <si>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</si>
  <si>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</si>
  <si>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</si>
  <si>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</si>
  <si>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</si>
  <si>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</si>
  <si>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</si>
  <si>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</si>
  <si>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</si>
  <si>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</si>
  <si>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</si>
  <si>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</si>
  <si>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</si>
  <si>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</si>
  <si>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</si>
  <si>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</si>
  <si>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</si>
  <si>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</si>
  <si>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</si>
  <si>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</si>
  <si>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</si>
  <si>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</si>
  <si>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</si>
  <si>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</si>
  <si>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</si>
  <si>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</si>
  <si>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</si>
  <si>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</si>
  <si>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</si>
  <si>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</si>
  <si>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</si>
  <si>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</si>
  <si>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</si>
  <si>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</si>
  <si>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</si>
  <si>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</si>
  <si>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</si>
  <si>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</si>
  <si>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</si>
  <si>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</si>
  <si>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</si>
  <si>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</si>
  <si>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</si>
  <si>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</si>
  <si>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</si>
  <si>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</si>
  <si>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</si>
  <si>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</si>
  <si>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</si>
  <si>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</si>
  <si>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</si>
  <si>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</si>
  <si>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</si>
  <si>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</si>
  <si>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</si>
  <si>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</si>
  <si>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</si>
  <si>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</si>
  <si>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</si>
  <si>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</si>
  <si>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</si>
  <si>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</si>
  <si>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</si>
  <si>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</si>
  <si>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</si>
  <si>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</si>
  <si>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</si>
  <si>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</si>
  <si>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</si>
  <si>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</si>
  <si>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</si>
  <si>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</si>
  <si>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</si>
  <si>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</si>
  <si>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</si>
  <si>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</si>
  <si>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</si>
  <si>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</si>
  <si>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</si>
  <si>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</si>
  <si>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</si>
  <si>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</si>
  <si>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</si>
  <si>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</si>
  <si>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</si>
  <si>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</si>
  <si>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</si>
  <si>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</si>
  <si>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</si>
  <si>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</si>
  <si>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</si>
  <si>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</si>
  <si>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</si>
  <si>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</si>
  <si>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</si>
  <si>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</si>
  <si>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</si>
  <si>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</si>
  <si>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</si>
  <si>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</si>
  <si>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</si>
  <si>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</si>
  <si>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</si>
  <si>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</si>
  <si>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</si>
  <si>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</si>
  <si>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</si>
  <si>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</si>
  <si>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</si>
  <si>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</si>
  <si>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</si>
  <si>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</si>
  <si>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</si>
  <si>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</si>
  <si>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</si>
  <si>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</si>
  <si>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</si>
  <si>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</si>
  <si>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</si>
  <si>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</si>
  <si>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</si>
  <si>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</si>
  <si>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</si>
  <si>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</si>
  <si>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</si>
  <si>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</si>
  <si>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</si>
  <si>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</si>
  <si>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</si>
  <si>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</si>
  <si>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</si>
  <si>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</si>
  <si>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</si>
  <si>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</si>
  <si>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</si>
  <si>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</si>
  <si>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</si>
  <si>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</si>
  <si>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</si>
  <si>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</si>
  <si>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</si>
  <si>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</si>
  <si>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</si>
  <si>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</si>
  <si>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</si>
  <si>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</si>
  <si>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</si>
  <si>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</si>
  <si>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</si>
  <si>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</si>
  <si>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</si>
  <si>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</si>
  <si>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</si>
  <si>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</si>
  <si>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</si>
  <si>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</si>
  <si>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</si>
  <si>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</si>
  <si>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</si>
  <si>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</si>
  <si>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</si>
  <si>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</si>
  <si>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</si>
  <si>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</si>
  <si>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</si>
  <si>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</si>
  <si>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</si>
  <si>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</si>
  <si>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</si>
  <si>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</si>
  <si>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</si>
  <si>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</si>
  <si>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</si>
  <si>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</si>
  <si>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</si>
  <si>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</si>
  <si>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</si>
  <si>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</si>
  <si>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</si>
  <si>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</si>
  <si>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</si>
  <si>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</si>
  <si>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</si>
  <si>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</si>
  <si>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</si>
  <si>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</si>
  <si>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</si>
  <si>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</si>
  <si>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</si>
  <si>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</si>
  <si>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</si>
  <si>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</si>
  <si>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</si>
  <si>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</si>
  <si>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</si>
  <si>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</si>
  <si>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</si>
  <si>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</si>
  <si>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</si>
  <si>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</si>
  <si>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</si>
  <si>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</si>
  <si>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</si>
  <si>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</si>
  <si>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</si>
  <si>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</si>
  <si>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</si>
  <si>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</si>
  <si>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</si>
  <si>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</si>
  <si>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</si>
  <si>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</si>
  <si>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</si>
  <si>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</si>
  <si>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</si>
  <si>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</si>
  <si>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</si>
  <si>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</si>
  <si>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</si>
  <si>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</si>
  <si>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</si>
  <si>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</si>
  <si>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</si>
  <si>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</si>
  <si>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</si>
  <si>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</si>
  <si>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</si>
  <si>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</si>
  <si>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</si>
  <si>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</si>
  <si>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</si>
  <si>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</si>
  <si>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</si>
  <si>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</si>
  <si>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</si>
  <si>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</si>
  <si>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</si>
  <si>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</si>
  <si>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</si>
  <si>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</si>
  <si>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</si>
  <si>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</si>
  <si>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</si>
  <si>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</si>
  <si>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</si>
  <si>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</si>
  <si>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</si>
  <si>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</si>
  <si>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</si>
  <si>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</si>
  <si>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</si>
  <si>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</si>
  <si>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</si>
  <si>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</si>
  <si>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</si>
  <si>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</si>
  <si>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</si>
  <si>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</si>
  <si>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</si>
  <si>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</si>
  <si>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</si>
  <si>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</si>
  <si>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</si>
  <si>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</si>
  <si>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</si>
  <si>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</si>
  <si>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</si>
  <si>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</si>
  <si>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</si>
  <si>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</si>
  <si>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</si>
  <si>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</si>
  <si>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</si>
  <si>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</si>
  <si>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</si>
  <si>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</si>
  <si>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</si>
  <si>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</si>
  <si>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</si>
  <si>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</si>
  <si>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</si>
  <si>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</si>
  <si>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</si>
  <si>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</si>
  <si>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</si>
  <si>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</si>
  <si>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</si>
  <si>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</si>
  <si>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</si>
  <si>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</si>
  <si>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</si>
  <si>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</si>
  <si>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</si>
  <si>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</si>
  <si>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</si>
  <si>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</si>
  <si>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</si>
  <si>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</si>
  <si>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</si>
  <si>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</si>
  <si>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</si>
  <si>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</si>
  <si>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</si>
  <si>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</si>
  <si>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</si>
  <si>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</si>
  <si>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</si>
  <si>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</si>
  <si>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</si>
  <si>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</si>
  <si>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</si>
  <si>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</si>
  <si>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</si>
  <si>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</si>
  <si>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</si>
  <si>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</si>
  <si>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</si>
  <si>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</si>
  <si>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</si>
  <si>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</si>
  <si>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</si>
  <si>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</si>
  <si>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</si>
  <si>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</si>
  <si>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</si>
  <si>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</si>
  <si>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</si>
  <si>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</si>
  <si>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</si>
  <si>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</si>
  <si>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</si>
  <si>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</si>
  <si>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</si>
  <si>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</si>
  <si>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</si>
  <si>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</si>
  <si>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</si>
  <si>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</si>
  <si>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</si>
  <si>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</si>
  <si>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</si>
  <si>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</si>
  <si>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</si>
  <si>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</si>
  <si>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</si>
  <si>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</si>
  <si>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</si>
  <si>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</si>
  <si>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</si>
  <si>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</si>
  <si>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</si>
  <si>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</si>
  <si>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</si>
  <si>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</si>
  <si>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</si>
  <si>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</si>
  <si>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</si>
  <si>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</si>
  <si>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</si>
  <si>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</si>
  <si>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</si>
  <si>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</si>
  <si>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</si>
  <si>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</si>
  <si>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</si>
  <si>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</si>
  <si>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</si>
  <si>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</si>
  <si>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</si>
  <si>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</si>
  <si>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</si>
  <si>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</si>
  <si>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</si>
  <si>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</si>
  <si>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</si>
  <si>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</si>
  <si>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</si>
  <si>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</si>
  <si>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</si>
  <si>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</si>
  <si>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</si>
  <si>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</si>
  <si>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</si>
  <si>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</si>
  <si>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</si>
  <si>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</si>
  <si>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</si>
  <si>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</si>
  <si>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</si>
  <si>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</si>
  <si>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</si>
  <si>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</si>
  <si>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</si>
  <si>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</si>
  <si>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</si>
  <si>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</si>
  <si>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</si>
  <si>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</si>
  <si>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</si>
  <si>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</si>
  <si>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</si>
  <si>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</si>
  <si>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</si>
  <si>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</si>
  <si>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</si>
  <si>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</si>
  <si>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</si>
  <si>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</si>
  <si>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</si>
  <si>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</si>
  <si>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</si>
  <si>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</si>
  <si>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</si>
  <si>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</si>
  <si>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</si>
  <si>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</si>
  <si>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</si>
  <si>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</si>
  <si>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</si>
  <si>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</si>
  <si>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</si>
  <si>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</si>
  <si>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</si>
  <si>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</si>
  <si>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</si>
  <si>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</si>
  <si>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</si>
  <si>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</si>
  <si>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</si>
  <si>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</si>
  <si>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</si>
  <si>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</si>
  <si>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</si>
  <si>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</si>
  <si>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</si>
  <si>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</si>
  <si>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</si>
  <si>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</si>
  <si>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</si>
  <si>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</si>
  <si>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</si>
  <si>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</si>
  <si>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</si>
  <si>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</si>
  <si>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</si>
  <si>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</si>
  <si>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</si>
  <si>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</si>
  <si>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</si>
  <si>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</si>
  <si>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</si>
  <si>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</si>
  <si>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</si>
  <si>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</si>
  <si>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</si>
  <si>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</si>
  <si>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</si>
  <si>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</si>
  <si>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</si>
  <si>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</si>
  <si>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</si>
  <si>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</si>
  <si>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</si>
  <si>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</si>
  <si>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</si>
  <si>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</si>
  <si>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</si>
  <si>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</si>
  <si>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</si>
  <si>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</si>
  <si>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</si>
  <si>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</si>
  <si>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</si>
  <si>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Пиротска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</si>
</sst>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882</c:v>
                </c:pt>
                <c:pt idx="1">
                  <c:v>1086</c:v>
                </c:pt>
                <c:pt idx="2">
                  <c:v>1287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1036</c:v>
                </c:pt>
                <c:pt idx="1">
                  <c:v>1224</c:v>
                </c:pt>
                <c:pt idx="2">
                  <c:v>1444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039360"/>
        <c:axId val="105040896"/>
      </c:barChart>
      <c:catAx>
        <c:axId val="10503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040896"/>
        <c:crosses val="autoZero"/>
        <c:auto val="1"/>
        <c:lblAlgn val="ctr"/>
        <c:lblOffset val="100"/>
        <c:noMultiLvlLbl val="0"/>
      </c:catAx>
      <c:valAx>
        <c:axId val="10504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0393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5865</c:v>
                </c:pt>
                <c:pt idx="1">
                  <c:v>5973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977600"/>
        <c:axId val="109979136"/>
      </c:barChart>
      <c:catAx>
        <c:axId val="109977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979136"/>
        <c:crosses val="autoZero"/>
        <c:auto val="1"/>
        <c:lblAlgn val="ctr"/>
        <c:lblOffset val="100"/>
        <c:noMultiLvlLbl val="0"/>
      </c:catAx>
      <c:valAx>
        <c:axId val="10997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77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4374</c:v>
                </c:pt>
                <c:pt idx="1">
                  <c:v>3908</c:v>
                </c:pt>
                <c:pt idx="2">
                  <c:v>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991808"/>
        <c:axId val="109993344"/>
      </c:barChart>
      <c:catAx>
        <c:axId val="10999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93344"/>
        <c:crosses val="autoZero"/>
        <c:auto val="1"/>
        <c:lblAlgn val="ctr"/>
        <c:lblOffset val="100"/>
        <c:noMultiLvlLbl val="0"/>
      </c:catAx>
      <c:valAx>
        <c:axId val="10999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91808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49</c:v>
                </c:pt>
                <c:pt idx="1">
                  <c:v>93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008576"/>
        <c:axId val="110014464"/>
      </c:barChart>
      <c:catAx>
        <c:axId val="110008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14464"/>
        <c:crosses val="autoZero"/>
        <c:auto val="1"/>
        <c:lblAlgn val="ctr"/>
        <c:lblOffset val="100"/>
        <c:noMultiLvlLbl val="0"/>
      </c:catAx>
      <c:valAx>
        <c:axId val="110014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000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91</c:v>
                </c:pt>
                <c:pt idx="1">
                  <c:v>162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039424"/>
        <c:axId val="110040960"/>
      </c:barChart>
      <c:catAx>
        <c:axId val="1100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40960"/>
        <c:crosses val="autoZero"/>
        <c:auto val="1"/>
        <c:lblAlgn val="ctr"/>
        <c:lblOffset val="100"/>
        <c:noMultiLvlLbl val="0"/>
      </c:catAx>
      <c:valAx>
        <c:axId val="11004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39424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186</c:v>
                </c:pt>
                <c:pt idx="1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067712"/>
        <c:axId val="110069248"/>
      </c:barChart>
      <c:catAx>
        <c:axId val="110067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69248"/>
        <c:crosses val="autoZero"/>
        <c:auto val="1"/>
        <c:lblAlgn val="ctr"/>
        <c:lblOffset val="100"/>
        <c:noMultiLvlLbl val="0"/>
      </c:catAx>
      <c:valAx>
        <c:axId val="110069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67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748.03099999999995</c:v>
                </c:pt>
                <c:pt idx="1">
                  <c:v>1058.1759999999999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095744"/>
        <c:axId val="110433408"/>
      </c:barChart>
      <c:catAx>
        <c:axId val="110095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33408"/>
        <c:crosses val="autoZero"/>
        <c:auto val="1"/>
        <c:lblAlgn val="ctr"/>
        <c:lblOffset val="100"/>
        <c:noMultiLvlLbl val="0"/>
      </c:catAx>
      <c:valAx>
        <c:axId val="110433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95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26398</c:v>
                </c:pt>
                <c:pt idx="1">
                  <c:v>25342</c:v>
                </c:pt>
                <c:pt idx="2">
                  <c:v>24620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446080"/>
        <c:axId val="110447616"/>
      </c:barChart>
      <c:catAx>
        <c:axId val="110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47616"/>
        <c:crosses val="autoZero"/>
        <c:auto val="1"/>
        <c:lblAlgn val="ctr"/>
        <c:lblOffset val="100"/>
        <c:noMultiLvlLbl val="0"/>
      </c:catAx>
      <c:valAx>
        <c:axId val="11044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46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2.4</c:v>
                </c:pt>
                <c:pt idx="1">
                  <c:v>2.5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460288"/>
        <c:axId val="110470272"/>
      </c:barChart>
      <c:catAx>
        <c:axId val="11046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70272"/>
        <c:crosses val="autoZero"/>
        <c:auto val="1"/>
        <c:lblAlgn val="ctr"/>
        <c:lblOffset val="100"/>
        <c:noMultiLvlLbl val="0"/>
      </c:catAx>
      <c:valAx>
        <c:axId val="1104702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602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18.600000000000001</c:v>
                </c:pt>
                <c:pt idx="1">
                  <c:v>23.6</c:v>
                </c:pt>
                <c:pt idx="2">
                  <c:v>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507520"/>
        <c:axId val="110509056"/>
      </c:barChart>
      <c:catAx>
        <c:axId val="11050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09056"/>
        <c:crosses val="autoZero"/>
        <c:auto val="1"/>
        <c:lblAlgn val="ctr"/>
        <c:lblOffset val="100"/>
        <c:noMultiLvlLbl val="0"/>
      </c:catAx>
      <c:valAx>
        <c:axId val="11050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507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14.565350017523592</c:v>
                </c:pt>
                <c:pt idx="1">
                  <c:v>58.640428873687355</c:v>
                </c:pt>
                <c:pt idx="2">
                  <c:v>26.794221108789056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238</c:v>
                </c:pt>
                <c:pt idx="1">
                  <c:v>301</c:v>
                </c:pt>
                <c:pt idx="2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118</c:v>
                </c:pt>
                <c:pt idx="1">
                  <c:v>102</c:v>
                </c:pt>
                <c:pt idx="2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602432"/>
        <c:axId val="105604224"/>
      </c:barChart>
      <c:catAx>
        <c:axId val="1056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604224"/>
        <c:crosses val="autoZero"/>
        <c:auto val="1"/>
        <c:lblAlgn val="ctr"/>
        <c:lblOffset val="100"/>
        <c:noMultiLvlLbl val="0"/>
      </c:catAx>
      <c:valAx>
        <c:axId val="10560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6024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34</c:v>
                </c:pt>
                <c:pt idx="1">
                  <c:v>35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0646016"/>
        <c:axId val="110647552"/>
      </c:barChart>
      <c:catAx>
        <c:axId val="11064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47552"/>
        <c:crosses val="autoZero"/>
        <c:auto val="1"/>
        <c:lblAlgn val="ctr"/>
        <c:lblOffset val="100"/>
        <c:noMultiLvlLbl val="0"/>
      </c:catAx>
      <c:valAx>
        <c:axId val="11064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646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0683264"/>
        <c:axId val="110684800"/>
      </c:barChart>
      <c:catAx>
        <c:axId val="11068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84800"/>
        <c:crosses val="autoZero"/>
        <c:auto val="1"/>
        <c:lblAlgn val="ctr"/>
        <c:lblOffset val="100"/>
        <c:noMultiLvlLbl val="0"/>
      </c:catAx>
      <c:valAx>
        <c:axId val="1106848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68326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90.8</c:v>
                </c:pt>
                <c:pt idx="1">
                  <c:v>101.7</c:v>
                </c:pt>
                <c:pt idx="2">
                  <c:v>90.6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99</c:v>
                </c:pt>
                <c:pt idx="1">
                  <c:v>97.1</c:v>
                </c:pt>
                <c:pt idx="2">
                  <c:v>91.6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724608"/>
        <c:axId val="110726144"/>
      </c:barChart>
      <c:catAx>
        <c:axId val="11072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26144"/>
        <c:crosses val="autoZero"/>
        <c:auto val="1"/>
        <c:lblAlgn val="ctr"/>
        <c:lblOffset val="100"/>
        <c:noMultiLvlLbl val="0"/>
      </c:catAx>
      <c:valAx>
        <c:axId val="11072614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2460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2313</c:v>
                </c:pt>
                <c:pt idx="1">
                  <c:v>1986</c:v>
                </c:pt>
                <c:pt idx="2">
                  <c:v>1930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821376"/>
        <c:axId val="110822912"/>
      </c:barChart>
      <c:catAx>
        <c:axId val="11082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22912"/>
        <c:crosses val="autoZero"/>
        <c:auto val="1"/>
        <c:lblAlgn val="ctr"/>
        <c:lblOffset val="100"/>
        <c:noMultiLvlLbl val="0"/>
      </c:catAx>
      <c:valAx>
        <c:axId val="11082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21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34</c:v>
                </c:pt>
                <c:pt idx="1">
                  <c:v>52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39</c:v>
                </c:pt>
                <c:pt idx="1">
                  <c:v>37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866432"/>
        <c:axId val="110867968"/>
      </c:barChart>
      <c:catAx>
        <c:axId val="1108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67968"/>
        <c:crosses val="autoZero"/>
        <c:auto val="1"/>
        <c:lblAlgn val="ctr"/>
        <c:lblOffset val="100"/>
        <c:noMultiLvlLbl val="0"/>
      </c:catAx>
      <c:valAx>
        <c:axId val="11086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664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287</c:v>
                </c:pt>
                <c:pt idx="1">
                  <c:v>288</c:v>
                </c:pt>
                <c:pt idx="2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323</c:v>
                </c:pt>
                <c:pt idx="1">
                  <c:v>383</c:v>
                </c:pt>
                <c:pt idx="2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559040"/>
        <c:axId val="111560576"/>
      </c:barChart>
      <c:catAx>
        <c:axId val="11155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60576"/>
        <c:crosses val="autoZero"/>
        <c:auto val="1"/>
        <c:lblAlgn val="ctr"/>
        <c:lblOffset val="100"/>
        <c:noMultiLvlLbl val="0"/>
      </c:catAx>
      <c:valAx>
        <c:axId val="11156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5904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1.8730772725502669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2.05220732356339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2.0054777450382271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2.1897999714430352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2.0898505951531043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2.2741728215579124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2.4948402757045134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2.8089668869014397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3.0166539025688288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3.4320279339036071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3.4190474954243952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3.6721660457690266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3.9823985254221888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4.3302742766650661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3.994080920053479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2.4546009164189564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1.9496618595776165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1.4044834434507198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732992"/>
        <c:axId val="111738880"/>
      </c:barChart>
      <c:catAx>
        <c:axId val="1117329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1738880"/>
        <c:crosses val="autoZero"/>
        <c:auto val="1"/>
        <c:lblAlgn val="ctr"/>
        <c:lblOffset val="100"/>
        <c:noMultiLvlLbl val="0"/>
      </c:catAx>
      <c:valAx>
        <c:axId val="1117388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17329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1.917210763379587</c:v>
                </c:pt>
                <c:pt idx="1">
                  <c:v>1.9691325172964342</c:v>
                </c:pt>
                <c:pt idx="2">
                  <c:v>2.05220732356339</c:v>
                </c:pt>
                <c:pt idx="3">
                  <c:v>2.329988707018523</c:v>
                </c:pt>
                <c:pt idx="4">
                  <c:v>2.3131141369955479</c:v>
                </c:pt>
                <c:pt idx="5">
                  <c:v>2.5908955204506809</c:v>
                </c:pt>
                <c:pt idx="6">
                  <c:v>2.9855008502187204</c:v>
                </c:pt>
                <c:pt idx="7">
                  <c:v>3.2983294175677256</c:v>
                </c:pt>
                <c:pt idx="8">
                  <c:v>3.3048196368073315</c:v>
                </c:pt>
                <c:pt idx="9">
                  <c:v>3.5877931956541493</c:v>
                </c:pt>
                <c:pt idx="10">
                  <c:v>3.58909123950207</c:v>
                </c:pt>
                <c:pt idx="11">
                  <c:v>3.8928334999156275</c:v>
                </c:pt>
                <c:pt idx="12">
                  <c:v>4.0641752878412234</c:v>
                </c:pt>
                <c:pt idx="13">
                  <c:v>4.2342190319188981</c:v>
                </c:pt>
                <c:pt idx="14">
                  <c:v>3.6475032126585232</c:v>
                </c:pt>
                <c:pt idx="15">
                  <c:v>2.1560508313970845</c:v>
                </c:pt>
                <c:pt idx="16">
                  <c:v>1.6394293799244539</c:v>
                </c:pt>
                <c:pt idx="17">
                  <c:v>0.98391723672425646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751168"/>
        <c:axId val="111752704"/>
      </c:barChart>
      <c:catAx>
        <c:axId val="1117511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1752704"/>
        <c:crosses val="autoZero"/>
        <c:auto val="1"/>
        <c:lblAlgn val="ctr"/>
        <c:lblOffset val="100"/>
        <c:noMultiLvlLbl val="0"/>
      </c:catAx>
      <c:valAx>
        <c:axId val="1117527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7511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0.16471997604073077</c:v>
                </c:pt>
                <c:pt idx="1">
                  <c:v>0.12561346108903951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1.1829889188379754</c:v>
                </c:pt>
                <c:pt idx="1">
                  <c:v>0.45279270857677029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9.341120095837077</c:v>
                </c:pt>
                <c:pt idx="1">
                  <c:v>4.2533302173405003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23.153638814016173</c:v>
                </c:pt>
                <c:pt idx="1">
                  <c:v>21.155643842019163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46.687631027253666</c:v>
                </c:pt>
                <c:pt idx="1">
                  <c:v>56.759756952559002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7.223719676549865</c:v>
                </c:pt>
                <c:pt idx="1">
                  <c:v>6.3566253797616268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12.24618149146451</c:v>
                </c:pt>
                <c:pt idx="1">
                  <c:v>10.896237438653891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961216"/>
        <c:axId val="111962752"/>
      </c:barChart>
      <c:catAx>
        <c:axId val="111961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962752"/>
        <c:crosses val="autoZero"/>
        <c:auto val="1"/>
        <c:lblAlgn val="ctr"/>
        <c:lblOffset val="100"/>
        <c:noMultiLvlLbl val="0"/>
      </c:catAx>
      <c:valAx>
        <c:axId val="111962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9612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37.319556753519016</c:v>
                </c:pt>
                <c:pt idx="1">
                  <c:v>33.608903949520922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25.360886492961964</c:v>
                </c:pt>
                <c:pt idx="1">
                  <c:v>29.142322972657166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37.142857142857146</c:v>
                </c:pt>
                <c:pt idx="1">
                  <c:v>37.064734751110073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0.17669961066187481</c:v>
                </c:pt>
                <c:pt idx="1">
                  <c:v>0.18403832671184855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035328"/>
        <c:axId val="112036864"/>
      </c:barChart>
      <c:catAx>
        <c:axId val="112035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036864"/>
        <c:crosses val="autoZero"/>
        <c:auto val="1"/>
        <c:lblAlgn val="ctr"/>
        <c:lblOffset val="100"/>
        <c:noMultiLvlLbl val="0"/>
      </c:catAx>
      <c:valAx>
        <c:axId val="112036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0353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4926</c:v>
                </c:pt>
                <c:pt idx="1">
                  <c:v>4507</c:v>
                </c:pt>
                <c:pt idx="2">
                  <c:v>4682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4153</c:v>
                </c:pt>
                <c:pt idx="1">
                  <c:v>3877</c:v>
                </c:pt>
                <c:pt idx="2">
                  <c:v>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624320"/>
        <c:axId val="105625856"/>
      </c:barChart>
      <c:catAx>
        <c:axId val="10562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25856"/>
        <c:crosses val="autoZero"/>
        <c:auto val="1"/>
        <c:lblAlgn val="ctr"/>
        <c:lblOffset val="100"/>
        <c:noMultiLvlLbl val="0"/>
      </c:catAx>
      <c:valAx>
        <c:axId val="105625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243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10</c:v>
                </c:pt>
                <c:pt idx="3">
                  <c:v>22</c:v>
                </c:pt>
                <c:pt idx="4">
                  <c:v>46</c:v>
                </c:pt>
                <c:pt idx="5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26</c:v>
                </c:pt>
                <c:pt idx="3">
                  <c:v>28</c:v>
                </c:pt>
                <c:pt idx="4">
                  <c:v>34</c:v>
                </c:pt>
                <c:pt idx="5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2064384"/>
        <c:axId val="112065920"/>
      </c:barChart>
      <c:catAx>
        <c:axId val="112064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65920"/>
        <c:crosses val="autoZero"/>
        <c:auto val="1"/>
        <c:lblAlgn val="ctr"/>
        <c:lblOffset val="100"/>
        <c:noMultiLvlLbl val="0"/>
      </c:catAx>
      <c:valAx>
        <c:axId val="1120659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6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0.8</c:v>
                </c:pt>
                <c:pt idx="1">
                  <c:v>0.36</c:v>
                </c:pt>
                <c:pt idx="3">
                  <c:v>0.36</c:v>
                </c:pt>
                <c:pt idx="4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2123264"/>
        <c:axId val="112125056"/>
      </c:barChart>
      <c:catAx>
        <c:axId val="112123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125056"/>
        <c:crosses val="autoZero"/>
        <c:auto val="1"/>
        <c:lblAlgn val="ctr"/>
        <c:lblOffset val="100"/>
        <c:noMultiLvlLbl val="0"/>
      </c:catAx>
      <c:valAx>
        <c:axId val="1121250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1232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6.4516129032258061</c:v>
                </c:pt>
                <c:pt idx="1">
                  <c:v>61.807925342990458</c:v>
                </c:pt>
                <c:pt idx="2">
                  <c:v>18.778261240508488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93.548387096774192</c:v>
                </c:pt>
                <c:pt idx="1">
                  <c:v>38.192074657009542</c:v>
                </c:pt>
                <c:pt idx="2">
                  <c:v>81.221738759491515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172416"/>
        <c:axId val="112178304"/>
      </c:barChart>
      <c:catAx>
        <c:axId val="11217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178304"/>
        <c:crosses val="autoZero"/>
        <c:auto val="1"/>
        <c:lblAlgn val="ctr"/>
        <c:lblOffset val="100"/>
        <c:noMultiLvlLbl val="0"/>
      </c:catAx>
      <c:valAx>
        <c:axId val="1121783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1724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299</c:v>
                </c:pt>
                <c:pt idx="1">
                  <c:v>272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283</c:v>
                </c:pt>
                <c:pt idx="1">
                  <c:v>300</c:v>
                </c:pt>
                <c:pt idx="2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287744"/>
        <c:axId val="112289280"/>
      </c:barChart>
      <c:catAx>
        <c:axId val="11228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89280"/>
        <c:crosses val="autoZero"/>
        <c:auto val="1"/>
        <c:lblAlgn val="ctr"/>
        <c:lblOffset val="100"/>
        <c:noMultiLvlLbl val="0"/>
      </c:catAx>
      <c:valAx>
        <c:axId val="112289280"/>
        <c:scaling>
          <c:orientation val="minMax"/>
          <c:max val="1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28774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779</c:v>
                </c:pt>
                <c:pt idx="1">
                  <c:v>916</c:v>
                </c:pt>
                <c:pt idx="2">
                  <c:v>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883</c:v>
                </c:pt>
                <c:pt idx="1">
                  <c:v>1027</c:v>
                </c:pt>
                <c:pt idx="2">
                  <c:v>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542080"/>
        <c:axId val="112543616"/>
      </c:barChart>
      <c:catAx>
        <c:axId val="11254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543616"/>
        <c:crosses val="autoZero"/>
        <c:auto val="1"/>
        <c:lblAlgn val="ctr"/>
        <c:lblOffset val="100"/>
        <c:noMultiLvlLbl val="0"/>
      </c:catAx>
      <c:valAx>
        <c:axId val="11254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5420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35.806768461469773</c:v>
                </c:pt>
                <c:pt idx="1">
                  <c:v>26.0893273186933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32.806500580408965</c:v>
                </c:pt>
                <c:pt idx="1">
                  <c:v>29.410598324493137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14.528082864541478</c:v>
                </c:pt>
                <c:pt idx="1">
                  <c:v>20.314281465324939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9.7240825073667292</c:v>
                </c:pt>
                <c:pt idx="1">
                  <c:v>16.219699598473206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3.8306991695687116</c:v>
                </c:pt>
                <c:pt idx="1">
                  <c:v>5.0860060476875031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3.3038664166443432</c:v>
                </c:pt>
                <c:pt idx="1">
                  <c:v>2.8800872453279136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2743552"/>
        <c:axId val="112745088"/>
      </c:barChart>
      <c:catAx>
        <c:axId val="112743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745088"/>
        <c:crosses val="autoZero"/>
        <c:auto val="1"/>
        <c:lblAlgn val="ctr"/>
        <c:lblOffset val="100"/>
        <c:noMultiLvlLbl val="0"/>
      </c:catAx>
      <c:valAx>
        <c:axId val="1127450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7435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54.04</c:v>
                </c:pt>
                <c:pt idx="1">
                  <c:v>41.29</c:v>
                </c:pt>
                <c:pt idx="2">
                  <c:v>3.83</c:v>
                </c:pt>
                <c:pt idx="3">
                  <c:v>0.62</c:v>
                </c:pt>
                <c:pt idx="4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58.99</c:v>
                </c:pt>
                <c:pt idx="1">
                  <c:v>35.25</c:v>
                </c:pt>
                <c:pt idx="2">
                  <c:v>4.71</c:v>
                </c:pt>
                <c:pt idx="3">
                  <c:v>0.74</c:v>
                </c:pt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2786816"/>
        <c:axId val="112927872"/>
      </c:barChart>
      <c:catAx>
        <c:axId val="11278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927872"/>
        <c:crosses val="autoZero"/>
        <c:auto val="1"/>
        <c:lblAlgn val="ctr"/>
        <c:lblOffset val="100"/>
        <c:noMultiLvlLbl val="0"/>
      </c:catAx>
      <c:valAx>
        <c:axId val="112927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7868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58257</c:v>
                </c:pt>
                <c:pt idx="1">
                  <c:v>65531</c:v>
                </c:pt>
                <c:pt idx="2">
                  <c:v>74058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965504"/>
        <c:axId val="112967040"/>
      </c:barChart>
      <c:catAx>
        <c:axId val="11296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967040"/>
        <c:crosses val="autoZero"/>
        <c:auto val="1"/>
        <c:lblAlgn val="ctr"/>
        <c:lblOffset val="100"/>
        <c:noMultiLvlLbl val="0"/>
      </c:catAx>
      <c:valAx>
        <c:axId val="11296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965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10119</c:v>
                </c:pt>
                <c:pt idx="1">
                  <c:v>10372</c:v>
                </c:pt>
                <c:pt idx="2">
                  <c:v>10656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13825</c:v>
                </c:pt>
                <c:pt idx="1">
                  <c:v>14150</c:v>
                </c:pt>
                <c:pt idx="2">
                  <c:v>14189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063808"/>
        <c:axId val="113065344"/>
      </c:barChart>
      <c:catAx>
        <c:axId val="1130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065344"/>
        <c:crosses val="autoZero"/>
        <c:auto val="1"/>
        <c:lblAlgn val="ctr"/>
        <c:lblOffset val="100"/>
        <c:noMultiLvlLbl val="0"/>
      </c:catAx>
      <c:valAx>
        <c:axId val="11306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0638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26.7</c:v>
                </c:pt>
                <c:pt idx="1">
                  <c:v>21.8</c:v>
                </c:pt>
                <c:pt idx="2">
                  <c:v>1.6</c:v>
                </c:pt>
                <c:pt idx="3">
                  <c:v>49.9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51</c:v>
                </c:pt>
                <c:pt idx="2">
                  <c:v>31.4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88.32508250825083</c:v>
                </c:pt>
                <c:pt idx="1">
                  <c:v>96.313173156586572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11.674917491749175</c:v>
                </c:pt>
                <c:pt idx="1">
                  <c:v>3.6868268434134217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3194880"/>
        <c:axId val="113196416"/>
      </c:barChart>
      <c:catAx>
        <c:axId val="11319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196416"/>
        <c:crosses val="autoZero"/>
        <c:auto val="1"/>
        <c:lblAlgn val="ctr"/>
        <c:lblOffset val="100"/>
        <c:noMultiLvlLbl val="0"/>
      </c:catAx>
      <c:valAx>
        <c:axId val="1131964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1948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11.1</c:v>
                </c:pt>
                <c:pt idx="1">
                  <c:v>20.100000000000001</c:v>
                </c:pt>
                <c:pt idx="2">
                  <c:v>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226112"/>
        <c:axId val="113227648"/>
      </c:barChart>
      <c:catAx>
        <c:axId val="11322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227648"/>
        <c:crosses val="autoZero"/>
        <c:auto val="1"/>
        <c:lblAlgn val="ctr"/>
        <c:lblOffset val="100"/>
        <c:noMultiLvlLbl val="0"/>
      </c:catAx>
      <c:valAx>
        <c:axId val="113227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226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10.9</c:v>
                </c:pt>
                <c:pt idx="1">
                  <c:v>14.8</c:v>
                </c:pt>
                <c:pt idx="2">
                  <c:v>15.6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285376"/>
        <c:axId val="113287168"/>
      </c:barChart>
      <c:catAx>
        <c:axId val="11328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287168"/>
        <c:crosses val="autoZero"/>
        <c:auto val="1"/>
        <c:lblAlgn val="ctr"/>
        <c:lblOffset val="100"/>
        <c:noMultiLvlLbl val="0"/>
      </c:catAx>
      <c:valAx>
        <c:axId val="11328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285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13.38</c:v>
                </c:pt>
                <c:pt idx="1">
                  <c:v>11.03</c:v>
                </c:pt>
                <c:pt idx="2">
                  <c:v>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3.53</c:v>
                </c:pt>
                <c:pt idx="1">
                  <c:v>6.67</c:v>
                </c:pt>
                <c:pt idx="2">
                  <c:v>3.85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387392"/>
        <c:axId val="113388928"/>
      </c:barChart>
      <c:catAx>
        <c:axId val="11338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388928"/>
        <c:crosses val="autoZero"/>
        <c:auto val="1"/>
        <c:lblAlgn val="ctr"/>
        <c:lblOffset val="100"/>
        <c:noMultiLvlLbl val="0"/>
      </c:catAx>
      <c:valAx>
        <c:axId val="11338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3873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9579</c:v>
                </c:pt>
                <c:pt idx="1">
                  <c:v>10677</c:v>
                </c:pt>
                <c:pt idx="2">
                  <c:v>14799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5356</c:v>
                </c:pt>
                <c:pt idx="1">
                  <c:v>6057</c:v>
                </c:pt>
                <c:pt idx="2">
                  <c:v>12588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510656"/>
        <c:axId val="113532928"/>
      </c:barChart>
      <c:catAx>
        <c:axId val="11351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32928"/>
        <c:crosses val="autoZero"/>
        <c:auto val="1"/>
        <c:lblAlgn val="ctr"/>
        <c:lblOffset val="100"/>
        <c:noMultiLvlLbl val="0"/>
      </c:catAx>
      <c:valAx>
        <c:axId val="113532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510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20336</c:v>
                </c:pt>
                <c:pt idx="1">
                  <c:v>22457</c:v>
                </c:pt>
                <c:pt idx="2">
                  <c:v>41640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9831</c:v>
                </c:pt>
                <c:pt idx="1">
                  <c:v>16881</c:v>
                </c:pt>
                <c:pt idx="2">
                  <c:v>27946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707648"/>
        <c:axId val="113717632"/>
      </c:barChart>
      <c:catAx>
        <c:axId val="113707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717632"/>
        <c:crosses val="autoZero"/>
        <c:auto val="1"/>
        <c:lblAlgn val="ctr"/>
        <c:lblOffset val="100"/>
        <c:noMultiLvlLbl val="0"/>
      </c:catAx>
      <c:valAx>
        <c:axId val="1137176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707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2.1</c:v>
                </c:pt>
                <c:pt idx="1">
                  <c:v>2.1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1.8</c:v>
                </c:pt>
                <c:pt idx="1">
                  <c:v>2.8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748992"/>
        <c:axId val="113771264"/>
      </c:barChart>
      <c:catAx>
        <c:axId val="113748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771264"/>
        <c:crosses val="autoZero"/>
        <c:auto val="1"/>
        <c:lblAlgn val="ctr"/>
        <c:lblOffset val="100"/>
        <c:noMultiLvlLbl val="0"/>
      </c:catAx>
      <c:valAx>
        <c:axId val="1137712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748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24.9</c:v>
                </c:pt>
                <c:pt idx="1">
                  <c:v>25.9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</c:v>
                </c:pt>
                <c:pt idx="1">
                  <c:v>34.4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802624"/>
        <c:axId val="113808512"/>
      </c:barChart>
      <c:catAx>
        <c:axId val="11380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808512"/>
        <c:crosses val="autoZero"/>
        <c:auto val="1"/>
        <c:lblAlgn val="ctr"/>
        <c:lblOffset val="100"/>
        <c:noMultiLvlLbl val="0"/>
      </c:catAx>
      <c:valAx>
        <c:axId val="113808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8026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44018.22</c:v>
                </c:pt>
                <c:pt idx="1">
                  <c:v>61527.38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072960"/>
        <c:axId val="114095232"/>
      </c:barChart>
      <c:catAx>
        <c:axId val="11407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95232"/>
        <c:crosses val="autoZero"/>
        <c:auto val="1"/>
        <c:lblAlgn val="ctr"/>
        <c:lblOffset val="100"/>
        <c:noMultiLvlLbl val="0"/>
      </c:catAx>
      <c:valAx>
        <c:axId val="11409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72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124</c:v>
                </c:pt>
                <c:pt idx="1">
                  <c:v>124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108</c:v>
                </c:pt>
                <c:pt idx="1">
                  <c:v>102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336128"/>
        <c:axId val="114337664"/>
      </c:barChart>
      <c:catAx>
        <c:axId val="11433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337664"/>
        <c:crosses val="autoZero"/>
        <c:auto val="1"/>
        <c:lblAlgn val="ctr"/>
        <c:lblOffset val="100"/>
        <c:noMultiLvlLbl val="0"/>
      </c:catAx>
      <c:valAx>
        <c:axId val="11433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3361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17.2</c:v>
                </c:pt>
                <c:pt idx="1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54.5</c:v>
                </c:pt>
                <c:pt idx="1">
                  <c:v>46.8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28.3</c:v>
                </c:pt>
                <c:pt idx="1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7848832"/>
        <c:axId val="107850368"/>
      </c:barChart>
      <c:catAx>
        <c:axId val="107848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850368"/>
        <c:crosses val="autoZero"/>
        <c:auto val="1"/>
        <c:lblAlgn val="ctr"/>
        <c:lblOffset val="100"/>
        <c:noMultiLvlLbl val="0"/>
      </c:catAx>
      <c:valAx>
        <c:axId val="107850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8488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882</c:v>
                </c:pt>
                <c:pt idx="1">
                  <c:v>1086</c:v>
                </c:pt>
                <c:pt idx="2">
                  <c:v>1287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1036</c:v>
                </c:pt>
                <c:pt idx="1">
                  <c:v>1224</c:v>
                </c:pt>
                <c:pt idx="2">
                  <c:v>1444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850688"/>
        <c:axId val="116852224"/>
      </c:barChart>
      <c:catAx>
        <c:axId val="1168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52224"/>
        <c:crosses val="autoZero"/>
        <c:auto val="1"/>
        <c:lblAlgn val="ctr"/>
        <c:lblOffset val="100"/>
        <c:noMultiLvlLbl val="0"/>
      </c:catAx>
      <c:valAx>
        <c:axId val="11685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50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238</c:v>
                </c:pt>
                <c:pt idx="1">
                  <c:v>301</c:v>
                </c:pt>
                <c:pt idx="2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118</c:v>
                </c:pt>
                <c:pt idx="1">
                  <c:v>102</c:v>
                </c:pt>
                <c:pt idx="2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896128"/>
        <c:axId val="116897664"/>
      </c:barChart>
      <c:catAx>
        <c:axId val="1168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97664"/>
        <c:crosses val="autoZero"/>
        <c:auto val="1"/>
        <c:lblAlgn val="ctr"/>
        <c:lblOffset val="100"/>
        <c:noMultiLvlLbl val="0"/>
      </c:catAx>
      <c:valAx>
        <c:axId val="11689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96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4926</c:v>
                </c:pt>
                <c:pt idx="1">
                  <c:v>4507</c:v>
                </c:pt>
                <c:pt idx="2">
                  <c:v>4682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4153</c:v>
                </c:pt>
                <c:pt idx="1">
                  <c:v>3877</c:v>
                </c:pt>
                <c:pt idx="2">
                  <c:v>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191424"/>
        <c:axId val="117192960"/>
      </c:barChart>
      <c:catAx>
        <c:axId val="11719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192960"/>
        <c:crosses val="autoZero"/>
        <c:auto val="1"/>
        <c:lblAlgn val="ctr"/>
        <c:lblOffset val="100"/>
        <c:noMultiLvlLbl val="0"/>
      </c:catAx>
      <c:valAx>
        <c:axId val="11719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1914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51</c:v>
                </c:pt>
                <c:pt idx="2">
                  <c:v>31.4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17.2</c:v>
                </c:pt>
                <c:pt idx="1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54.5</c:v>
                </c:pt>
                <c:pt idx="1">
                  <c:v>46.8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28.3</c:v>
                </c:pt>
                <c:pt idx="1">
                  <c:v>35.1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429376"/>
        <c:axId val="117430912"/>
      </c:barChart>
      <c:catAx>
        <c:axId val="117429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430912"/>
        <c:crosses val="autoZero"/>
        <c:auto val="1"/>
        <c:lblAlgn val="ctr"/>
        <c:lblOffset val="100"/>
        <c:noMultiLvlLbl val="0"/>
      </c:catAx>
      <c:valAx>
        <c:axId val="117430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4293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7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609984"/>
        <c:axId val="117611520"/>
      </c:barChart>
      <c:catAx>
        <c:axId val="11760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611520"/>
        <c:crosses val="autoZero"/>
        <c:auto val="1"/>
        <c:lblAlgn val="ctr"/>
        <c:lblOffset val="100"/>
        <c:noMultiLvlLbl val="0"/>
      </c:catAx>
      <c:valAx>
        <c:axId val="11761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609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415</c:v>
                </c:pt>
                <c:pt idx="1">
                  <c:v>307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276</c:v>
                </c:pt>
                <c:pt idx="1">
                  <c:v>310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48000"/>
        <c:axId val="117670272"/>
      </c:barChart>
      <c:catAx>
        <c:axId val="11764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670272"/>
        <c:crosses val="autoZero"/>
        <c:auto val="1"/>
        <c:lblAlgn val="ctr"/>
        <c:lblOffset val="100"/>
        <c:noMultiLvlLbl val="0"/>
      </c:catAx>
      <c:valAx>
        <c:axId val="11767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648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117</c:v>
                </c:pt>
                <c:pt idx="1">
                  <c:v>155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67</c:v>
                </c:pt>
                <c:pt idx="1">
                  <c:v>185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97536"/>
        <c:axId val="117789440"/>
      </c:barChart>
      <c:catAx>
        <c:axId val="117697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789440"/>
        <c:crosses val="autoZero"/>
        <c:auto val="1"/>
        <c:lblAlgn val="ctr"/>
        <c:lblOffset val="100"/>
        <c:noMultiLvlLbl val="0"/>
      </c:catAx>
      <c:valAx>
        <c:axId val="11778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697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5865</c:v>
                </c:pt>
                <c:pt idx="1">
                  <c:v>5973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820416"/>
        <c:axId val="117834496"/>
      </c:barChart>
      <c:catAx>
        <c:axId val="117820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34496"/>
        <c:crosses val="autoZero"/>
        <c:auto val="1"/>
        <c:lblAlgn val="ctr"/>
        <c:lblOffset val="100"/>
        <c:noMultiLvlLbl val="0"/>
      </c:catAx>
      <c:valAx>
        <c:axId val="11783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20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4374</c:v>
                </c:pt>
                <c:pt idx="1">
                  <c:v>3908</c:v>
                </c:pt>
                <c:pt idx="2">
                  <c:v>3572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888128"/>
        <c:axId val="117889664"/>
      </c:barChart>
      <c:catAx>
        <c:axId val="11788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89664"/>
        <c:crosses val="autoZero"/>
        <c:auto val="1"/>
        <c:lblAlgn val="ctr"/>
        <c:lblOffset val="100"/>
        <c:noMultiLvlLbl val="0"/>
      </c:catAx>
      <c:valAx>
        <c:axId val="11788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88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48.2</c:v>
                </c:pt>
                <c:pt idx="1">
                  <c:v>27.5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51.2</c:v>
                </c:pt>
                <c:pt idx="1">
                  <c:v>72.2</c:v>
                </c:pt>
                <c:pt idx="2">
                  <c:v>40.200000000000003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0.6</c:v>
                </c:pt>
                <c:pt idx="1">
                  <c:v>0.3</c:v>
                </c:pt>
                <c:pt idx="2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9857024"/>
        <c:axId val="109871104"/>
      </c:barChart>
      <c:catAx>
        <c:axId val="10985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871104"/>
        <c:crosses val="autoZero"/>
        <c:auto val="1"/>
        <c:lblAlgn val="ctr"/>
        <c:lblOffset val="100"/>
        <c:noMultiLvlLbl val="0"/>
      </c:catAx>
      <c:valAx>
        <c:axId val="109871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98570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49</c:v>
                </c:pt>
                <c:pt idx="1">
                  <c:v>93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011392"/>
        <c:axId val="118012928"/>
      </c:barChart>
      <c:catAx>
        <c:axId val="118011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12928"/>
        <c:crosses val="autoZero"/>
        <c:auto val="1"/>
        <c:lblAlgn val="ctr"/>
        <c:lblOffset val="100"/>
        <c:noMultiLvlLbl val="0"/>
      </c:catAx>
      <c:valAx>
        <c:axId val="118012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11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186</c:v>
                </c:pt>
                <c:pt idx="1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142080"/>
        <c:axId val="118143616"/>
      </c:barChart>
      <c:catAx>
        <c:axId val="118142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43616"/>
        <c:crosses val="autoZero"/>
        <c:auto val="1"/>
        <c:lblAlgn val="ctr"/>
        <c:lblOffset val="100"/>
        <c:noMultiLvlLbl val="0"/>
      </c:catAx>
      <c:valAx>
        <c:axId val="118143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42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26398</c:v>
                </c:pt>
                <c:pt idx="1">
                  <c:v>25342</c:v>
                </c:pt>
                <c:pt idx="2">
                  <c:v>24620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230016"/>
        <c:axId val="118240000"/>
      </c:barChart>
      <c:catAx>
        <c:axId val="11823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40000"/>
        <c:crosses val="autoZero"/>
        <c:auto val="1"/>
        <c:lblAlgn val="ctr"/>
        <c:lblOffset val="100"/>
        <c:noMultiLvlLbl val="0"/>
      </c:catAx>
      <c:valAx>
        <c:axId val="11824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30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14.565350017523592</c:v>
                </c:pt>
                <c:pt idx="1">
                  <c:v>58.640428873687355</c:v>
                </c:pt>
                <c:pt idx="2">
                  <c:v>26.794221108789056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34</c:v>
                </c:pt>
                <c:pt idx="1">
                  <c:v>35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633216"/>
        <c:axId val="118634752"/>
      </c:barChart>
      <c:catAx>
        <c:axId val="11863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34752"/>
        <c:crosses val="autoZero"/>
        <c:auto val="1"/>
        <c:lblAlgn val="ctr"/>
        <c:lblOffset val="100"/>
        <c:noMultiLvlLbl val="0"/>
      </c:catAx>
      <c:valAx>
        <c:axId val="11863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633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772864"/>
        <c:axId val="118774400"/>
      </c:barChart>
      <c:catAx>
        <c:axId val="11877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74400"/>
        <c:crosses val="autoZero"/>
        <c:auto val="1"/>
        <c:lblAlgn val="ctr"/>
        <c:lblOffset val="100"/>
        <c:noMultiLvlLbl val="0"/>
      </c:catAx>
      <c:valAx>
        <c:axId val="11877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772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90.8</c:v>
                </c:pt>
                <c:pt idx="1">
                  <c:v>101.7</c:v>
                </c:pt>
                <c:pt idx="2">
                  <c:v>90.6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99</c:v>
                </c:pt>
                <c:pt idx="1">
                  <c:v>97.1</c:v>
                </c:pt>
                <c:pt idx="2">
                  <c:v>91.6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826496"/>
        <c:axId val="118828032"/>
      </c:barChart>
      <c:catAx>
        <c:axId val="118826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28032"/>
        <c:crosses val="autoZero"/>
        <c:auto val="1"/>
        <c:lblAlgn val="ctr"/>
        <c:lblOffset val="100"/>
        <c:noMultiLvlLbl val="0"/>
      </c:catAx>
      <c:valAx>
        <c:axId val="118828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264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2313</c:v>
                </c:pt>
                <c:pt idx="1">
                  <c:v>1986</c:v>
                </c:pt>
                <c:pt idx="2">
                  <c:v>1930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964224"/>
        <c:axId val="118965760"/>
      </c:barChart>
      <c:catAx>
        <c:axId val="11896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65760"/>
        <c:crosses val="autoZero"/>
        <c:auto val="1"/>
        <c:lblAlgn val="ctr"/>
        <c:lblOffset val="100"/>
        <c:noMultiLvlLbl val="0"/>
      </c:catAx>
      <c:valAx>
        <c:axId val="11896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6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34</c:v>
                </c:pt>
                <c:pt idx="1">
                  <c:v>52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39</c:v>
                </c:pt>
                <c:pt idx="1">
                  <c:v>37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001088"/>
        <c:axId val="119002624"/>
      </c:barChart>
      <c:catAx>
        <c:axId val="11900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02624"/>
        <c:crosses val="autoZero"/>
        <c:auto val="1"/>
        <c:lblAlgn val="ctr"/>
        <c:lblOffset val="100"/>
        <c:noMultiLvlLbl val="0"/>
      </c:catAx>
      <c:valAx>
        <c:axId val="11900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01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287</c:v>
                </c:pt>
                <c:pt idx="1">
                  <c:v>288</c:v>
                </c:pt>
                <c:pt idx="2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323</c:v>
                </c:pt>
                <c:pt idx="1">
                  <c:v>383</c:v>
                </c:pt>
                <c:pt idx="2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067008"/>
        <c:axId val="119068544"/>
      </c:barChart>
      <c:catAx>
        <c:axId val="11906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68544"/>
        <c:crosses val="autoZero"/>
        <c:auto val="1"/>
        <c:lblAlgn val="ctr"/>
        <c:lblOffset val="100"/>
        <c:noMultiLvlLbl val="0"/>
      </c:catAx>
      <c:valAx>
        <c:axId val="11906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670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7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9881600"/>
        <c:axId val="109887488"/>
      </c:barChart>
      <c:catAx>
        <c:axId val="109881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887488"/>
        <c:crosses val="autoZero"/>
        <c:auto val="1"/>
        <c:lblAlgn val="ctr"/>
        <c:lblOffset val="100"/>
        <c:noMultiLvlLbl val="0"/>
      </c:catAx>
      <c:valAx>
        <c:axId val="10988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8816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1.8730772725502669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2.05220732356339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2.0054777450382271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2.1897999714430352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2.0898505951531043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2.2741728215579124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2.4948402757045134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2.8089668869014397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3.0166539025688288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3.4320279339036071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3.4190474954243952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3.6721660457690266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3.9823985254221888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4.3302742766650661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3.994080920053479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2.4546009164189564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1.9496618595776165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1.4044834434507198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9191808"/>
        <c:axId val="119201792"/>
      </c:barChart>
      <c:catAx>
        <c:axId val="1191918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9201792"/>
        <c:crosses val="autoZero"/>
        <c:auto val="1"/>
        <c:lblAlgn val="ctr"/>
        <c:lblOffset val="100"/>
        <c:noMultiLvlLbl val="0"/>
      </c:catAx>
      <c:valAx>
        <c:axId val="1192017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91918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1.917210763379587</c:v>
                </c:pt>
                <c:pt idx="1">
                  <c:v>1.9691325172964342</c:v>
                </c:pt>
                <c:pt idx="2">
                  <c:v>2.05220732356339</c:v>
                </c:pt>
                <c:pt idx="3">
                  <c:v>2.329988707018523</c:v>
                </c:pt>
                <c:pt idx="4">
                  <c:v>2.3131141369955479</c:v>
                </c:pt>
                <c:pt idx="5">
                  <c:v>2.5908955204506809</c:v>
                </c:pt>
                <c:pt idx="6">
                  <c:v>2.9855008502187204</c:v>
                </c:pt>
                <c:pt idx="7">
                  <c:v>3.2983294175677256</c:v>
                </c:pt>
                <c:pt idx="8">
                  <c:v>3.3048196368073315</c:v>
                </c:pt>
                <c:pt idx="9">
                  <c:v>3.5877931956541493</c:v>
                </c:pt>
                <c:pt idx="10">
                  <c:v>3.58909123950207</c:v>
                </c:pt>
                <c:pt idx="11">
                  <c:v>3.8928334999156275</c:v>
                </c:pt>
                <c:pt idx="12">
                  <c:v>4.0641752878412234</c:v>
                </c:pt>
                <c:pt idx="13">
                  <c:v>4.2342190319188981</c:v>
                </c:pt>
                <c:pt idx="14">
                  <c:v>3.6475032126585232</c:v>
                </c:pt>
                <c:pt idx="15">
                  <c:v>2.1560508313970845</c:v>
                </c:pt>
                <c:pt idx="16">
                  <c:v>1.6394293799244539</c:v>
                </c:pt>
                <c:pt idx="17">
                  <c:v>0.98391723672425646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9409664"/>
        <c:axId val="119423744"/>
      </c:barChart>
      <c:catAx>
        <c:axId val="1194096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9423744"/>
        <c:crosses val="autoZero"/>
        <c:auto val="1"/>
        <c:lblAlgn val="ctr"/>
        <c:lblOffset val="100"/>
        <c:noMultiLvlLbl val="0"/>
      </c:catAx>
      <c:valAx>
        <c:axId val="1194237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096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0.16471997604073077</c:v>
                </c:pt>
                <c:pt idx="1">
                  <c:v>0.12561346108903951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1.1829889188379754</c:v>
                </c:pt>
                <c:pt idx="1">
                  <c:v>0.45279270857677029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9.341120095837077</c:v>
                </c:pt>
                <c:pt idx="1">
                  <c:v>4.2533302173405003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23.153638814016173</c:v>
                </c:pt>
                <c:pt idx="1">
                  <c:v>21.155643842019163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46.687631027253666</c:v>
                </c:pt>
                <c:pt idx="1">
                  <c:v>56.759756952559002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7.223719676549865</c:v>
                </c:pt>
                <c:pt idx="1">
                  <c:v>6.3566253797616268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12.24618149146451</c:v>
                </c:pt>
                <c:pt idx="1">
                  <c:v>10.896237438653891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551104"/>
        <c:axId val="119552640"/>
      </c:barChart>
      <c:catAx>
        <c:axId val="11955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52640"/>
        <c:crosses val="autoZero"/>
        <c:auto val="1"/>
        <c:lblAlgn val="ctr"/>
        <c:lblOffset val="100"/>
        <c:noMultiLvlLbl val="0"/>
      </c:catAx>
      <c:valAx>
        <c:axId val="119552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51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37.319556753519016</c:v>
                </c:pt>
                <c:pt idx="1">
                  <c:v>33.608903949520922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25.360886492961964</c:v>
                </c:pt>
                <c:pt idx="1">
                  <c:v>29.142322972657166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37.142857142857146</c:v>
                </c:pt>
                <c:pt idx="1">
                  <c:v>37.064734751110073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0.17669961066187481</c:v>
                </c:pt>
                <c:pt idx="1">
                  <c:v>0.18403832671184855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649792"/>
        <c:axId val="119651328"/>
      </c:barChart>
      <c:catAx>
        <c:axId val="11964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651328"/>
        <c:crosses val="autoZero"/>
        <c:auto val="1"/>
        <c:lblAlgn val="ctr"/>
        <c:lblOffset val="100"/>
        <c:noMultiLvlLbl val="0"/>
      </c:catAx>
      <c:valAx>
        <c:axId val="119651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6497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10</c:v>
                </c:pt>
                <c:pt idx="3">
                  <c:v>22</c:v>
                </c:pt>
                <c:pt idx="4">
                  <c:v>46</c:v>
                </c:pt>
                <c:pt idx="5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26</c:v>
                </c:pt>
                <c:pt idx="3">
                  <c:v>28</c:v>
                </c:pt>
                <c:pt idx="4">
                  <c:v>34</c:v>
                </c:pt>
                <c:pt idx="5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9760768"/>
        <c:axId val="119762304"/>
      </c:barChart>
      <c:catAx>
        <c:axId val="119760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62304"/>
        <c:crosses val="autoZero"/>
        <c:auto val="1"/>
        <c:lblAlgn val="ctr"/>
        <c:lblOffset val="100"/>
        <c:noMultiLvlLbl val="0"/>
      </c:catAx>
      <c:valAx>
        <c:axId val="1197623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6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0.8</c:v>
                </c:pt>
                <c:pt idx="1">
                  <c:v>0.36</c:v>
                </c:pt>
                <c:pt idx="3">
                  <c:v>0.36</c:v>
                </c:pt>
                <c:pt idx="4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9811456"/>
        <c:axId val="119817344"/>
      </c:barChart>
      <c:catAx>
        <c:axId val="119811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817344"/>
        <c:crosses val="autoZero"/>
        <c:auto val="1"/>
        <c:lblAlgn val="ctr"/>
        <c:lblOffset val="100"/>
        <c:noMultiLvlLbl val="0"/>
      </c:catAx>
      <c:valAx>
        <c:axId val="11981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81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6.4516129032258061</c:v>
                </c:pt>
                <c:pt idx="1">
                  <c:v>61.807925342990458</c:v>
                </c:pt>
                <c:pt idx="2">
                  <c:v>18.778261240508488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93.548387096774192</c:v>
                </c:pt>
                <c:pt idx="1">
                  <c:v>38.192074657009542</c:v>
                </c:pt>
                <c:pt idx="2">
                  <c:v>81.221738759491515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008064"/>
        <c:axId val="120181888"/>
      </c:barChart>
      <c:catAx>
        <c:axId val="120008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181888"/>
        <c:crosses val="autoZero"/>
        <c:auto val="1"/>
        <c:lblAlgn val="ctr"/>
        <c:lblOffset val="100"/>
        <c:noMultiLvlLbl val="0"/>
      </c:catAx>
      <c:valAx>
        <c:axId val="1201818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0080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18.600000000000001</c:v>
                </c:pt>
                <c:pt idx="1">
                  <c:v>23.6</c:v>
                </c:pt>
                <c:pt idx="2">
                  <c:v>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809344"/>
        <c:axId val="120810880"/>
      </c:barChart>
      <c:catAx>
        <c:axId val="12080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10880"/>
        <c:crosses val="autoZero"/>
        <c:auto val="1"/>
        <c:lblAlgn val="ctr"/>
        <c:lblOffset val="100"/>
        <c:noMultiLvlLbl val="0"/>
      </c:catAx>
      <c:valAx>
        <c:axId val="12081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80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299</c:v>
                </c:pt>
                <c:pt idx="1">
                  <c:v>272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283</c:v>
                </c:pt>
                <c:pt idx="1">
                  <c:v>300</c:v>
                </c:pt>
                <c:pt idx="2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434880"/>
        <c:axId val="123436416"/>
      </c:barChart>
      <c:catAx>
        <c:axId val="12343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436416"/>
        <c:crosses val="autoZero"/>
        <c:auto val="1"/>
        <c:lblAlgn val="ctr"/>
        <c:lblOffset val="100"/>
        <c:noMultiLvlLbl val="0"/>
      </c:catAx>
      <c:valAx>
        <c:axId val="12343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434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779</c:v>
                </c:pt>
                <c:pt idx="1">
                  <c:v>916</c:v>
                </c:pt>
                <c:pt idx="2">
                  <c:v>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883</c:v>
                </c:pt>
                <c:pt idx="1">
                  <c:v>1027</c:v>
                </c:pt>
                <c:pt idx="2">
                  <c:v>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549952"/>
        <c:axId val="123584512"/>
      </c:barChart>
      <c:catAx>
        <c:axId val="12354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584512"/>
        <c:crosses val="autoZero"/>
        <c:auto val="1"/>
        <c:lblAlgn val="ctr"/>
        <c:lblOffset val="100"/>
        <c:noMultiLvlLbl val="0"/>
      </c:catAx>
      <c:valAx>
        <c:axId val="12358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54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415</c:v>
                </c:pt>
                <c:pt idx="1">
                  <c:v>307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276</c:v>
                </c:pt>
                <c:pt idx="1">
                  <c:v>310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911424"/>
        <c:axId val="109913216"/>
      </c:barChart>
      <c:catAx>
        <c:axId val="10991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913216"/>
        <c:crosses val="autoZero"/>
        <c:auto val="1"/>
        <c:lblAlgn val="ctr"/>
        <c:lblOffset val="100"/>
        <c:noMultiLvlLbl val="0"/>
      </c:catAx>
      <c:valAx>
        <c:axId val="10991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911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35.806768461469773</c:v>
                </c:pt>
                <c:pt idx="1">
                  <c:v>26.0893273186933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32.806500580408965</c:v>
                </c:pt>
                <c:pt idx="1">
                  <c:v>29.410598324493137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14.528082864541478</c:v>
                </c:pt>
                <c:pt idx="1">
                  <c:v>20.314281465324939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9.7240825073667292</c:v>
                </c:pt>
                <c:pt idx="1">
                  <c:v>16.219699598473206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3.8306991695687116</c:v>
                </c:pt>
                <c:pt idx="1">
                  <c:v>5.0860060476875031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3.3038664166443432</c:v>
                </c:pt>
                <c:pt idx="1">
                  <c:v>2.8800872453279136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3742848"/>
        <c:axId val="123789696"/>
      </c:barChart>
      <c:catAx>
        <c:axId val="123742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789696"/>
        <c:crosses val="autoZero"/>
        <c:auto val="1"/>
        <c:lblAlgn val="ctr"/>
        <c:lblOffset val="100"/>
        <c:noMultiLvlLbl val="0"/>
      </c:catAx>
      <c:valAx>
        <c:axId val="1237896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7428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54.04</c:v>
                </c:pt>
                <c:pt idx="1">
                  <c:v>41.29</c:v>
                </c:pt>
                <c:pt idx="2">
                  <c:v>3.83</c:v>
                </c:pt>
                <c:pt idx="3">
                  <c:v>0.62</c:v>
                </c:pt>
                <c:pt idx="4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58.99</c:v>
                </c:pt>
                <c:pt idx="1">
                  <c:v>35.25</c:v>
                </c:pt>
                <c:pt idx="2">
                  <c:v>4.71</c:v>
                </c:pt>
                <c:pt idx="3">
                  <c:v>0.74</c:v>
                </c:pt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3892864"/>
        <c:axId val="123894400"/>
      </c:barChart>
      <c:catAx>
        <c:axId val="123892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894400"/>
        <c:crosses val="autoZero"/>
        <c:auto val="1"/>
        <c:lblAlgn val="ctr"/>
        <c:lblOffset val="100"/>
        <c:noMultiLvlLbl val="0"/>
      </c:catAx>
      <c:valAx>
        <c:axId val="123894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8928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58257</c:v>
                </c:pt>
                <c:pt idx="1">
                  <c:v>65531</c:v>
                </c:pt>
                <c:pt idx="2">
                  <c:v>74058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927936"/>
        <c:axId val="126231680"/>
      </c:barChart>
      <c:catAx>
        <c:axId val="12392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231680"/>
        <c:crosses val="autoZero"/>
        <c:auto val="1"/>
        <c:lblAlgn val="ctr"/>
        <c:lblOffset val="100"/>
        <c:noMultiLvlLbl val="0"/>
      </c:catAx>
      <c:valAx>
        <c:axId val="12623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27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10119</c:v>
                </c:pt>
                <c:pt idx="1">
                  <c:v>10372</c:v>
                </c:pt>
                <c:pt idx="2">
                  <c:v>10656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13825</c:v>
                </c:pt>
                <c:pt idx="1">
                  <c:v>14150</c:v>
                </c:pt>
                <c:pt idx="2">
                  <c:v>14189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274944"/>
        <c:axId val="126293120"/>
      </c:barChart>
      <c:catAx>
        <c:axId val="12627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293120"/>
        <c:crosses val="autoZero"/>
        <c:auto val="1"/>
        <c:lblAlgn val="ctr"/>
        <c:lblOffset val="100"/>
        <c:noMultiLvlLbl val="0"/>
      </c:catAx>
      <c:valAx>
        <c:axId val="12629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274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26.7</c:v>
                </c:pt>
                <c:pt idx="1">
                  <c:v>21.8</c:v>
                </c:pt>
                <c:pt idx="2">
                  <c:v>1.6</c:v>
                </c:pt>
                <c:pt idx="3">
                  <c:v>49.9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88.32508250825083</c:v>
                </c:pt>
                <c:pt idx="1">
                  <c:v>96.313173156586572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11.674917491749175</c:v>
                </c:pt>
                <c:pt idx="1">
                  <c:v>3.6868268434134217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6494976"/>
        <c:axId val="126500864"/>
      </c:barChart>
      <c:catAx>
        <c:axId val="126494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500864"/>
        <c:crosses val="autoZero"/>
        <c:auto val="1"/>
        <c:lblAlgn val="ctr"/>
        <c:lblOffset val="100"/>
        <c:noMultiLvlLbl val="0"/>
      </c:catAx>
      <c:valAx>
        <c:axId val="1265008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49497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91</c:v>
                </c:pt>
                <c:pt idx="1">
                  <c:v>162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534400"/>
        <c:axId val="126535936"/>
      </c:barChart>
      <c:catAx>
        <c:axId val="12653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35936"/>
        <c:crosses val="autoZero"/>
        <c:auto val="1"/>
        <c:lblAlgn val="ctr"/>
        <c:lblOffset val="100"/>
        <c:noMultiLvlLbl val="0"/>
      </c:catAx>
      <c:valAx>
        <c:axId val="12653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34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11.1</c:v>
                </c:pt>
                <c:pt idx="1">
                  <c:v>20.100000000000001</c:v>
                </c:pt>
                <c:pt idx="2">
                  <c:v>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548608"/>
        <c:axId val="126587264"/>
      </c:barChart>
      <c:catAx>
        <c:axId val="1265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87264"/>
        <c:crosses val="autoZero"/>
        <c:auto val="1"/>
        <c:lblAlgn val="ctr"/>
        <c:lblOffset val="100"/>
        <c:noMultiLvlLbl val="0"/>
      </c:catAx>
      <c:valAx>
        <c:axId val="12658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48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10.9</c:v>
                </c:pt>
                <c:pt idx="1">
                  <c:v>14.8</c:v>
                </c:pt>
                <c:pt idx="2">
                  <c:v>15.6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616320"/>
        <c:axId val="126617856"/>
      </c:barChart>
      <c:catAx>
        <c:axId val="12661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17856"/>
        <c:crosses val="autoZero"/>
        <c:auto val="1"/>
        <c:lblAlgn val="ctr"/>
        <c:lblOffset val="100"/>
        <c:noMultiLvlLbl val="0"/>
      </c:catAx>
      <c:valAx>
        <c:axId val="12661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16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13.38</c:v>
                </c:pt>
                <c:pt idx="1">
                  <c:v>11.03</c:v>
                </c:pt>
                <c:pt idx="2">
                  <c:v>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3.53</c:v>
                </c:pt>
                <c:pt idx="1">
                  <c:v>6.67</c:v>
                </c:pt>
                <c:pt idx="2">
                  <c:v>3.85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6661376"/>
        <c:axId val="126662912"/>
      </c:barChart>
      <c:catAx>
        <c:axId val="12666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62912"/>
        <c:crosses val="autoZero"/>
        <c:auto val="1"/>
        <c:lblAlgn val="ctr"/>
        <c:lblOffset val="100"/>
        <c:noMultiLvlLbl val="0"/>
      </c:catAx>
      <c:valAx>
        <c:axId val="12666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661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117</c:v>
                </c:pt>
                <c:pt idx="1">
                  <c:v>155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67</c:v>
                </c:pt>
                <c:pt idx="1">
                  <c:v>185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953024"/>
        <c:axId val="109954560"/>
      </c:barChart>
      <c:catAx>
        <c:axId val="10995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954560"/>
        <c:crosses val="autoZero"/>
        <c:auto val="1"/>
        <c:lblAlgn val="ctr"/>
        <c:lblOffset val="100"/>
        <c:noMultiLvlLbl val="0"/>
      </c:catAx>
      <c:valAx>
        <c:axId val="10995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953024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2.4</c:v>
                </c:pt>
                <c:pt idx="1">
                  <c:v>2.5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692352"/>
        <c:axId val="126731008"/>
      </c:barChart>
      <c:catAx>
        <c:axId val="12669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31008"/>
        <c:crosses val="autoZero"/>
        <c:auto val="1"/>
        <c:lblAlgn val="ctr"/>
        <c:lblOffset val="100"/>
        <c:noMultiLvlLbl val="0"/>
      </c:catAx>
      <c:valAx>
        <c:axId val="12673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92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48.2</c:v>
                </c:pt>
                <c:pt idx="1">
                  <c:v>27.5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51.2</c:v>
                </c:pt>
                <c:pt idx="1">
                  <c:v>72.2</c:v>
                </c:pt>
                <c:pt idx="2">
                  <c:v>40.200000000000003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0.6</c:v>
                </c:pt>
                <c:pt idx="1">
                  <c:v>0.3</c:v>
                </c:pt>
                <c:pt idx="2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6836736"/>
        <c:axId val="126838272"/>
      </c:barChart>
      <c:catAx>
        <c:axId val="12683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838272"/>
        <c:crosses val="autoZero"/>
        <c:auto val="1"/>
        <c:lblAlgn val="ctr"/>
        <c:lblOffset val="100"/>
        <c:noMultiLvlLbl val="0"/>
      </c:catAx>
      <c:valAx>
        <c:axId val="126838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68367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9579</c:v>
                </c:pt>
                <c:pt idx="1">
                  <c:v>10677</c:v>
                </c:pt>
                <c:pt idx="2">
                  <c:v>14799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5356</c:v>
                </c:pt>
                <c:pt idx="1">
                  <c:v>6057</c:v>
                </c:pt>
                <c:pt idx="2">
                  <c:v>12588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873984"/>
        <c:axId val="126875520"/>
      </c:barChart>
      <c:catAx>
        <c:axId val="126873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75520"/>
        <c:crosses val="autoZero"/>
        <c:auto val="1"/>
        <c:lblAlgn val="ctr"/>
        <c:lblOffset val="100"/>
        <c:noMultiLvlLbl val="0"/>
      </c:catAx>
      <c:valAx>
        <c:axId val="1268755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873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20336</c:v>
                </c:pt>
                <c:pt idx="1">
                  <c:v>22457</c:v>
                </c:pt>
                <c:pt idx="2">
                  <c:v>41640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9831</c:v>
                </c:pt>
                <c:pt idx="1">
                  <c:v>16881</c:v>
                </c:pt>
                <c:pt idx="2">
                  <c:v>27946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935808"/>
        <c:axId val="126937344"/>
      </c:barChart>
      <c:catAx>
        <c:axId val="12693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37344"/>
        <c:crosses val="autoZero"/>
        <c:auto val="1"/>
        <c:lblAlgn val="ctr"/>
        <c:lblOffset val="100"/>
        <c:noMultiLvlLbl val="0"/>
      </c:catAx>
      <c:valAx>
        <c:axId val="126937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93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2.1</c:v>
                </c:pt>
                <c:pt idx="1">
                  <c:v>2.1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1.8</c:v>
                </c:pt>
                <c:pt idx="1">
                  <c:v>2.8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7054976"/>
        <c:axId val="127056512"/>
      </c:barChart>
      <c:catAx>
        <c:axId val="127054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056512"/>
        <c:crosses val="autoZero"/>
        <c:auto val="1"/>
        <c:lblAlgn val="ctr"/>
        <c:lblOffset val="100"/>
        <c:noMultiLvlLbl val="0"/>
      </c:catAx>
      <c:valAx>
        <c:axId val="1270565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7054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24.9</c:v>
                </c:pt>
                <c:pt idx="1">
                  <c:v>25.9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</c:v>
                </c:pt>
                <c:pt idx="1">
                  <c:v>34.4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7092224"/>
        <c:axId val="127093760"/>
      </c:barChart>
      <c:catAx>
        <c:axId val="12709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093760"/>
        <c:crosses val="autoZero"/>
        <c:auto val="1"/>
        <c:lblAlgn val="ctr"/>
        <c:lblOffset val="100"/>
        <c:noMultiLvlLbl val="0"/>
      </c:catAx>
      <c:valAx>
        <c:axId val="127093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0922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748.03099999999995</c:v>
                </c:pt>
                <c:pt idx="1">
                  <c:v>1058.1759999999999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186432"/>
        <c:axId val="127187968"/>
      </c:barChart>
      <c:catAx>
        <c:axId val="127186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87968"/>
        <c:crosses val="autoZero"/>
        <c:auto val="1"/>
        <c:lblAlgn val="ctr"/>
        <c:lblOffset val="100"/>
        <c:noMultiLvlLbl val="0"/>
      </c:catAx>
      <c:valAx>
        <c:axId val="1271879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8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44018.22</c:v>
                </c:pt>
                <c:pt idx="1">
                  <c:v>61527.38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288448"/>
        <c:axId val="127289984"/>
      </c:barChart>
      <c:catAx>
        <c:axId val="127288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89984"/>
        <c:crosses val="autoZero"/>
        <c:auto val="1"/>
        <c:lblAlgn val="ctr"/>
        <c:lblOffset val="100"/>
        <c:noMultiLvlLbl val="0"/>
      </c:catAx>
      <c:valAx>
        <c:axId val="127289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8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124</c:v>
                </c:pt>
                <c:pt idx="1">
                  <c:v>124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108</c:v>
                </c:pt>
                <c:pt idx="1">
                  <c:v>102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370368"/>
        <c:axId val="127371904"/>
      </c:barChart>
      <c:catAx>
        <c:axId val="12737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71904"/>
        <c:crosses val="autoZero"/>
        <c:auto val="1"/>
        <c:lblAlgn val="ctr"/>
        <c:lblOffset val="100"/>
        <c:noMultiLvlLbl val="0"/>
      </c:catAx>
      <c:valAx>
        <c:axId val="12737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703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38091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38948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67167</v>
      </c>
      <c r="C4" s="35">
        <v>33331</v>
      </c>
      <c r="D4" s="63">
        <v>33836</v>
      </c>
      <c r="E4" s="211"/>
    </row>
    <row r="5" spans="1:5" ht="30" x14ac:dyDescent="0.25">
      <c r="A5" s="201" t="s">
        <v>716</v>
      </c>
      <c r="B5" s="72">
        <v>64013</v>
      </c>
      <c r="C5" s="61">
        <v>31596</v>
      </c>
      <c r="D5" s="111">
        <v>32417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10395</v>
      </c>
      <c r="C4" s="71">
        <v>15459</v>
      </c>
    </row>
    <row r="5" spans="1:6" x14ac:dyDescent="0.25">
      <c r="A5" s="286" t="s">
        <v>719</v>
      </c>
      <c r="B5" s="214">
        <v>5084</v>
      </c>
      <c r="C5" s="214">
        <v>6367</v>
      </c>
    </row>
    <row r="6" spans="1:6" x14ac:dyDescent="0.25">
      <c r="A6" s="286" t="s">
        <v>720</v>
      </c>
      <c r="B6" s="214">
        <v>5400</v>
      </c>
      <c r="C6" s="214">
        <v>5697</v>
      </c>
    </row>
    <row r="7" spans="1:6" x14ac:dyDescent="0.25">
      <c r="A7" s="286" t="s">
        <v>721</v>
      </c>
      <c r="B7" s="214">
        <v>14169</v>
      </c>
      <c r="C7" s="214">
        <v>12269</v>
      </c>
    </row>
    <row r="8" spans="1:6" x14ac:dyDescent="0.25">
      <c r="A8" s="286" t="s">
        <v>722</v>
      </c>
      <c r="B8" s="214">
        <v>57</v>
      </c>
      <c r="C8" s="214">
        <v>225</v>
      </c>
    </row>
    <row r="9" spans="1:6" x14ac:dyDescent="0.25">
      <c r="A9" s="286" t="s">
        <v>723</v>
      </c>
      <c r="B9" s="214">
        <v>3495</v>
      </c>
      <c r="C9" s="214">
        <v>3193</v>
      </c>
    </row>
    <row r="10" spans="1:6" ht="30" x14ac:dyDescent="0.25">
      <c r="A10" s="293" t="s">
        <v>724</v>
      </c>
      <c r="B10" s="214">
        <v>5697</v>
      </c>
      <c r="C10" s="214">
        <v>1149</v>
      </c>
    </row>
    <row r="11" spans="1:6" x14ac:dyDescent="0.25">
      <c r="A11" s="286" t="s">
        <v>887</v>
      </c>
      <c r="B11" s="214">
        <v>1414</v>
      </c>
      <c r="C11" s="214">
        <v>2409</v>
      </c>
    </row>
    <row r="12" spans="1:6" x14ac:dyDescent="0.25">
      <c r="A12" s="294" t="s">
        <v>16</v>
      </c>
      <c r="B12" s="1">
        <f>SUM(B4:B11)</f>
        <v>45711</v>
      </c>
      <c r="C12" s="1">
        <f>SUM(C4:C11)</f>
        <v>46768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10743</v>
      </c>
      <c r="C19" s="71">
        <v>14288</v>
      </c>
    </row>
    <row r="20" spans="1:3" x14ac:dyDescent="0.25">
      <c r="A20" s="286" t="s">
        <v>719</v>
      </c>
      <c r="B20" s="214">
        <v>3293</v>
      </c>
      <c r="C20" s="214">
        <v>3575</v>
      </c>
    </row>
    <row r="21" spans="1:3" x14ac:dyDescent="0.25">
      <c r="A21" s="286" t="s">
        <v>720</v>
      </c>
      <c r="B21" s="214">
        <v>4548</v>
      </c>
      <c r="C21" s="214">
        <v>4530</v>
      </c>
    </row>
    <row r="22" spans="1:3" x14ac:dyDescent="0.25">
      <c r="A22" s="286" t="s">
        <v>721</v>
      </c>
      <c r="B22" s="214">
        <v>11991</v>
      </c>
      <c r="C22" s="214">
        <v>10842</v>
      </c>
    </row>
    <row r="23" spans="1:3" x14ac:dyDescent="0.25">
      <c r="A23" s="286" t="s">
        <v>722</v>
      </c>
      <c r="B23" s="214">
        <v>12</v>
      </c>
      <c r="C23" s="214">
        <v>51</v>
      </c>
    </row>
    <row r="24" spans="1:3" x14ac:dyDescent="0.25">
      <c r="A24" s="286" t="s">
        <v>723</v>
      </c>
      <c r="B24" s="214">
        <v>2356</v>
      </c>
      <c r="C24" s="214">
        <v>2107</v>
      </c>
    </row>
    <row r="25" spans="1:3" ht="30" x14ac:dyDescent="0.25">
      <c r="A25" s="293" t="s">
        <v>724</v>
      </c>
      <c r="B25" s="214">
        <v>3535</v>
      </c>
      <c r="C25" s="214">
        <v>1038</v>
      </c>
    </row>
    <row r="26" spans="1:3" x14ac:dyDescent="0.25">
      <c r="A26" s="286" t="s">
        <v>887</v>
      </c>
      <c r="B26" s="214">
        <v>1460</v>
      </c>
      <c r="C26" s="214">
        <v>2331</v>
      </c>
    </row>
    <row r="27" spans="1:3" x14ac:dyDescent="0.25">
      <c r="A27" s="294" t="s">
        <v>16</v>
      </c>
      <c r="B27" s="1">
        <f>SUM(B19:B26)</f>
        <v>37938</v>
      </c>
      <c r="C27" s="1">
        <f>SUM(C19:C26)</f>
        <v>38762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73.58</v>
      </c>
      <c r="C4" s="1018">
        <v>71.95</v>
      </c>
      <c r="D4" s="1018">
        <v>75.5</v>
      </c>
      <c r="E4" s="1019">
        <v>30</v>
      </c>
      <c r="F4" s="1019">
        <v>207.3</v>
      </c>
      <c r="G4" s="1020">
        <v>46.9</v>
      </c>
      <c r="H4" s="1021">
        <v>46.1</v>
      </c>
      <c r="I4" s="1022">
        <v>47.7</v>
      </c>
      <c r="J4" s="1019">
        <v>10.9</v>
      </c>
    </row>
    <row r="5" spans="1:12" x14ac:dyDescent="0.25">
      <c r="A5" s="498">
        <v>2021</v>
      </c>
      <c r="B5" s="757">
        <v>72.22</v>
      </c>
      <c r="C5" s="758">
        <v>70.55</v>
      </c>
      <c r="D5" s="758">
        <v>74.14</v>
      </c>
      <c r="E5" s="1023">
        <v>29</v>
      </c>
      <c r="F5" s="1023">
        <v>208.2</v>
      </c>
      <c r="G5" s="1024">
        <v>47</v>
      </c>
      <c r="H5" s="1025">
        <v>46.2</v>
      </c>
      <c r="I5" s="1026">
        <v>47.8</v>
      </c>
      <c r="J5" s="1023">
        <v>14.8</v>
      </c>
    </row>
    <row r="6" spans="1:12" x14ac:dyDescent="0.25">
      <c r="A6" s="499">
        <v>2022</v>
      </c>
      <c r="B6" s="1011">
        <v>75.069999999999993</v>
      </c>
      <c r="C6" s="1012">
        <v>72.040000000000006</v>
      </c>
      <c r="D6" s="1012">
        <v>78.650000000000006</v>
      </c>
      <c r="E6" s="1013">
        <v>28</v>
      </c>
      <c r="F6" s="1013">
        <v>212.6</v>
      </c>
      <c r="G6" s="1014">
        <v>47.1</v>
      </c>
      <c r="H6" s="1015">
        <v>46.4</v>
      </c>
      <c r="I6" s="1016">
        <v>47.9</v>
      </c>
      <c r="J6" s="1013">
        <v>15.6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10.9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14.8</v>
      </c>
    </row>
    <row r="13" spans="1:12" x14ac:dyDescent="0.25">
      <c r="A13" s="633">
        <f t="shared" si="0"/>
        <v>2022</v>
      </c>
      <c r="B13" s="627">
        <f t="shared" si="1"/>
        <v>15.6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21200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24845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32.200000000000003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74058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8609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110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21343</v>
      </c>
      <c r="C5" s="70">
        <v>23945</v>
      </c>
      <c r="D5" s="55">
        <v>13825</v>
      </c>
      <c r="E5" s="110">
        <v>10119</v>
      </c>
      <c r="F5" s="55">
        <v>29</v>
      </c>
      <c r="G5" s="55">
        <v>33</v>
      </c>
      <c r="H5" s="110">
        <v>24.9</v>
      </c>
      <c r="I5" s="55"/>
      <c r="J5" s="70"/>
      <c r="K5" s="55"/>
      <c r="L5" s="55"/>
      <c r="M5" s="71">
        <v>115</v>
      </c>
      <c r="N5" s="71">
        <v>108</v>
      </c>
      <c r="O5" s="71">
        <v>124</v>
      </c>
    </row>
    <row r="6" spans="1:16" x14ac:dyDescent="0.25">
      <c r="A6" s="215">
        <v>2021</v>
      </c>
      <c r="B6" s="212">
        <v>21274</v>
      </c>
      <c r="C6" s="212">
        <v>24522</v>
      </c>
      <c r="D6" s="58">
        <v>14150</v>
      </c>
      <c r="E6" s="160">
        <v>10372</v>
      </c>
      <c r="F6" s="58">
        <v>30.2</v>
      </c>
      <c r="G6" s="58">
        <v>34.4</v>
      </c>
      <c r="H6" s="160">
        <v>25.9</v>
      </c>
      <c r="I6" s="58">
        <v>58257</v>
      </c>
      <c r="J6" s="212">
        <v>9079</v>
      </c>
      <c r="K6" s="58">
        <v>4153</v>
      </c>
      <c r="L6" s="58">
        <v>4926</v>
      </c>
      <c r="M6" s="214">
        <v>113</v>
      </c>
      <c r="N6" s="214">
        <v>102</v>
      </c>
      <c r="O6" s="214">
        <v>124</v>
      </c>
    </row>
    <row r="7" spans="1:16" x14ac:dyDescent="0.25">
      <c r="A7" s="229">
        <v>2022</v>
      </c>
      <c r="B7" s="167">
        <v>21200</v>
      </c>
      <c r="C7" s="167">
        <v>24845</v>
      </c>
      <c r="D7" s="94">
        <v>14189</v>
      </c>
      <c r="E7" s="169">
        <v>10656</v>
      </c>
      <c r="F7" s="94">
        <v>32.200000000000003</v>
      </c>
      <c r="G7" s="58">
        <v>36.4</v>
      </c>
      <c r="H7" s="160">
        <v>28</v>
      </c>
      <c r="I7" s="94">
        <v>65531</v>
      </c>
      <c r="J7" s="167">
        <v>8384</v>
      </c>
      <c r="K7" s="94">
        <v>3877</v>
      </c>
      <c r="L7" s="94">
        <v>4507</v>
      </c>
      <c r="M7" s="214">
        <v>110</v>
      </c>
      <c r="N7" s="214">
        <v>100</v>
      </c>
      <c r="O7" s="214">
        <v>119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74058</v>
      </c>
      <c r="J8" s="1072">
        <v>8609</v>
      </c>
      <c r="K8" s="1073">
        <v>3927</v>
      </c>
      <c r="L8" s="1073">
        <v>4682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58257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65531</v>
      </c>
      <c r="F14" s="514">
        <f>A5</f>
        <v>2020</v>
      </c>
      <c r="G14" s="310">
        <f>IF(ISBLANK(E5),"",E5)</f>
        <v>10119</v>
      </c>
      <c r="H14" s="310">
        <f>IF(ISBLANK(D5),"",D5)</f>
        <v>13825</v>
      </c>
      <c r="K14" s="514">
        <f>A6</f>
        <v>2021</v>
      </c>
      <c r="L14" s="310">
        <f>IF(ISBLANK(L6),"",L6)</f>
        <v>4926</v>
      </c>
      <c r="M14" s="310">
        <f>IF(ISBLANK(K6),"",K6)</f>
        <v>4153</v>
      </c>
    </row>
    <row r="15" spans="1:16" x14ac:dyDescent="0.25">
      <c r="A15" s="481">
        <f>A8</f>
        <v>2023</v>
      </c>
      <c r="B15" s="311">
        <f t="shared" si="0"/>
        <v>74058</v>
      </c>
      <c r="F15" s="486">
        <f t="shared" ref="F15:F16" si="1">A6</f>
        <v>2021</v>
      </c>
      <c r="G15" s="479">
        <f t="shared" ref="G15:G16" si="2">IF(ISBLANK(E6),"",E6)</f>
        <v>10372</v>
      </c>
      <c r="H15" s="479">
        <f t="shared" ref="H15:H16" si="3">IF(ISBLANK(D6),"",D6)</f>
        <v>14150</v>
      </c>
      <c r="K15" s="486">
        <f>A7</f>
        <v>2022</v>
      </c>
      <c r="L15" s="479">
        <f t="shared" ref="L15:L16" si="4">IF(ISBLANK(L7),"",L7)</f>
        <v>4507</v>
      </c>
      <c r="M15" s="479">
        <f t="shared" ref="M15:M16" si="5">IF(ISBLANK(K7),"",K7)</f>
        <v>3877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10656</v>
      </c>
      <c r="H16" s="311">
        <f t="shared" si="3"/>
        <v>14189</v>
      </c>
      <c r="K16" s="481">
        <f>A8</f>
        <v>2023</v>
      </c>
      <c r="L16" s="311">
        <f t="shared" si="4"/>
        <v>4682</v>
      </c>
      <c r="M16" s="311">
        <f t="shared" si="5"/>
        <v>3927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21343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21274</v>
      </c>
      <c r="C21" s="373"/>
      <c r="D21" s="197"/>
      <c r="F21" s="514">
        <f>A5</f>
        <v>2020</v>
      </c>
      <c r="G21" s="310">
        <f>IF(ISBLANK(E5),"",E5)</f>
        <v>10119</v>
      </c>
      <c r="H21" s="310">
        <f>IF(ISBLANK(D5),"",D5)</f>
        <v>13825</v>
      </c>
      <c r="K21" s="514">
        <f>A6</f>
        <v>2021</v>
      </c>
      <c r="L21" s="310">
        <f>IF(ISBLANK(L6),"",L6)</f>
        <v>4926</v>
      </c>
      <c r="M21" s="310">
        <f>IF(ISBLANK(K6),"",K6)</f>
        <v>4153</v>
      </c>
    </row>
    <row r="22" spans="1:15" x14ac:dyDescent="0.25">
      <c r="A22" s="481">
        <f t="shared" si="6"/>
        <v>2022</v>
      </c>
      <c r="B22" s="311">
        <f t="shared" si="7"/>
        <v>21200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10372</v>
      </c>
      <c r="H22" s="479">
        <f t="shared" ref="H22:H23" si="10">IF(ISBLANK(D6),"",D6)</f>
        <v>14150</v>
      </c>
      <c r="K22" s="486">
        <f>A7</f>
        <v>2022</v>
      </c>
      <c r="L22" s="479">
        <f>IF(ISBLANK(L7),"",L7)</f>
        <v>4507</v>
      </c>
      <c r="M22" s="479">
        <f>IF(ISBLANK(K7),"",K7)</f>
        <v>3877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10656</v>
      </c>
      <c r="H23" s="311">
        <f t="shared" si="10"/>
        <v>14189</v>
      </c>
      <c r="K23" s="481">
        <f>A8</f>
        <v>2023</v>
      </c>
      <c r="L23" s="311">
        <f>IF(ISBLANK(L8),"",L8)</f>
        <v>4682</v>
      </c>
      <c r="M23" s="311">
        <f>IF(ISBLANK(K8),"",K8)</f>
        <v>3927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21343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21274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21200</v>
      </c>
      <c r="C28" s="373"/>
      <c r="D28" s="197"/>
      <c r="F28" s="514">
        <f>A5</f>
        <v>2020</v>
      </c>
      <c r="G28" s="310">
        <f>IF(ISBLANK(H5),"",H5)</f>
        <v>24.9</v>
      </c>
      <c r="H28" s="310">
        <f>IF(ISBLANK(G5),"",G5)</f>
        <v>33</v>
      </c>
      <c r="K28" s="514">
        <f>A5</f>
        <v>2020</v>
      </c>
      <c r="L28" s="310">
        <f>IF(ISBLANK(O5),"",O5)</f>
        <v>124</v>
      </c>
      <c r="M28" s="310">
        <f>IF(ISBLANK(N5),"",N5)</f>
        <v>108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25.9</v>
      </c>
      <c r="H29" s="479">
        <f t="shared" ref="H29:H30" si="15">IF(ISBLANK(G6),"",G6)</f>
        <v>34.4</v>
      </c>
      <c r="K29" s="486">
        <f t="shared" ref="K29:K30" si="16">A6</f>
        <v>2021</v>
      </c>
      <c r="L29" s="479">
        <f t="shared" ref="L29:L30" si="17">IF(ISBLANK(O6),"",O6)</f>
        <v>124</v>
      </c>
      <c r="M29" s="479">
        <f t="shared" ref="M29:M30" si="18">IF(ISBLANK(N6),"",N6)</f>
        <v>102</v>
      </c>
    </row>
    <row r="30" spans="1:15" x14ac:dyDescent="0.25">
      <c r="F30" s="481">
        <f t="shared" si="13"/>
        <v>2022</v>
      </c>
      <c r="G30" s="311">
        <f t="shared" si="14"/>
        <v>28</v>
      </c>
      <c r="H30" s="311">
        <f t="shared" si="15"/>
        <v>36.4</v>
      </c>
      <c r="K30" s="481">
        <f t="shared" si="16"/>
        <v>2022</v>
      </c>
      <c r="L30" s="311">
        <f t="shared" si="17"/>
        <v>119</v>
      </c>
      <c r="M30" s="311">
        <f t="shared" si="18"/>
        <v>100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24.9</v>
      </c>
      <c r="H35" s="310">
        <f>IF(ISBLANK(G5),"",G5)</f>
        <v>33</v>
      </c>
      <c r="K35" s="514">
        <f>A5</f>
        <v>2020</v>
      </c>
      <c r="L35" s="310">
        <f>IF(ISBLANK(O5),"",O5)</f>
        <v>124</v>
      </c>
      <c r="M35" s="310">
        <f>IF(ISBLANK(N5),"",N5)</f>
        <v>108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25.9</v>
      </c>
      <c r="H36" s="479">
        <f t="shared" ref="H36:H37" si="21">IF(ISBLANK(G6),"",G6)</f>
        <v>34.4</v>
      </c>
      <c r="K36" s="486">
        <f t="shared" ref="K36:K37" si="22">A6</f>
        <v>2021</v>
      </c>
      <c r="L36" s="479">
        <f t="shared" ref="L36:L37" si="23">IF(ISBLANK(O6),"",O6)</f>
        <v>124</v>
      </c>
      <c r="M36" s="479">
        <f t="shared" ref="M36:M37" si="24">IF(ISBLANK(N6),"",N6)</f>
        <v>102</v>
      </c>
    </row>
    <row r="37" spans="6:15" x14ac:dyDescent="0.25">
      <c r="F37" s="481">
        <f t="shared" si="19"/>
        <v>2022</v>
      </c>
      <c r="G37" s="311">
        <f t="shared" si="20"/>
        <v>28</v>
      </c>
      <c r="H37" s="311">
        <f t="shared" si="21"/>
        <v>36.4</v>
      </c>
      <c r="K37" s="481">
        <f t="shared" si="22"/>
        <v>2022</v>
      </c>
      <c r="L37" s="311">
        <f t="shared" si="23"/>
        <v>119</v>
      </c>
      <c r="M37" s="311">
        <f t="shared" si="24"/>
        <v>100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18.2</v>
      </c>
      <c r="C6" s="35">
        <v>17.100000000000001</v>
      </c>
      <c r="D6" s="63">
        <v>19.100000000000001</v>
      </c>
      <c r="E6" s="35">
        <v>51.8</v>
      </c>
      <c r="F6" s="35">
        <v>48</v>
      </c>
      <c r="G6" s="35">
        <v>55</v>
      </c>
      <c r="H6" s="292">
        <v>30</v>
      </c>
      <c r="I6" s="35">
        <v>34.9</v>
      </c>
      <c r="J6" s="63">
        <v>25.9</v>
      </c>
      <c r="M6" s="127" t="s">
        <v>16</v>
      </c>
      <c r="N6" s="935">
        <f>IF(ISBLANK(B8),"",B8)</f>
        <v>17.600000000000001</v>
      </c>
      <c r="O6" s="935">
        <f>IF(ISBLANK(E8),"",E8)</f>
        <v>51</v>
      </c>
      <c r="P6" s="128">
        <f>IF(ISBLANK(H8),"",H8)</f>
        <v>31.4</v>
      </c>
    </row>
    <row r="7" spans="1:19" x14ac:dyDescent="0.25">
      <c r="A7" s="286">
        <v>2022</v>
      </c>
      <c r="B7" s="167">
        <v>18.2</v>
      </c>
      <c r="C7" s="94">
        <v>18.600000000000001</v>
      </c>
      <c r="D7" s="169">
        <v>17.899999999999999</v>
      </c>
      <c r="E7" s="94">
        <v>51</v>
      </c>
      <c r="F7" s="94">
        <v>46.2</v>
      </c>
      <c r="G7" s="94">
        <v>55.2</v>
      </c>
      <c r="H7" s="167">
        <v>30.8</v>
      </c>
      <c r="I7" s="94">
        <v>35.299999999999997</v>
      </c>
      <c r="J7" s="169">
        <v>26.9</v>
      </c>
    </row>
    <row r="8" spans="1:19" x14ac:dyDescent="0.25">
      <c r="A8" s="218">
        <v>2023</v>
      </c>
      <c r="B8" s="167">
        <v>17.600000000000001</v>
      </c>
      <c r="C8" s="94">
        <v>18.2</v>
      </c>
      <c r="D8" s="169">
        <v>17.2</v>
      </c>
      <c r="E8" s="94">
        <v>51</v>
      </c>
      <c r="F8" s="94">
        <v>46.8</v>
      </c>
      <c r="G8" s="94">
        <v>54.5</v>
      </c>
      <c r="H8" s="167">
        <v>31.4</v>
      </c>
      <c r="I8" s="94">
        <v>35.1</v>
      </c>
      <c r="J8" s="169">
        <v>28.3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17.2</v>
      </c>
      <c r="O12" s="936">
        <f>IF(ISBLANK(G8),"",G8)</f>
        <v>54.5</v>
      </c>
      <c r="P12" s="938">
        <f>IF(ISBLANK(J8),"",J8)</f>
        <v>28.3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18.2</v>
      </c>
      <c r="O13" s="937">
        <f>IF(ISBLANK(F8),"",F8)</f>
        <v>46.8</v>
      </c>
      <c r="P13" s="939">
        <f>IF(ISBLANK(I8),"",I8)</f>
        <v>35.1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17.600000000000001</v>
      </c>
      <c r="O20" s="935">
        <f>IF(ISBLANK(E8),"",E8)</f>
        <v>51</v>
      </c>
      <c r="P20" s="940">
        <f>IF(ISBLANK(H8),"",H8)</f>
        <v>31.4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17.2</v>
      </c>
      <c r="O24" s="936">
        <f>IF(ISBLANK(G8),"",G8)</f>
        <v>54.5</v>
      </c>
      <c r="P24" s="938">
        <f>IF(ISBLANK(J8),"",J8)</f>
        <v>28.3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18.2</v>
      </c>
      <c r="O25" s="937">
        <f>IF(ISBLANK(F8),"",F8)</f>
        <v>46.8</v>
      </c>
      <c r="P25" s="939">
        <f>IF(ISBLANK(I8),"",I8)</f>
        <v>35.1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4117162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53443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4454858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57826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10198273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132378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764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46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2567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267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396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1470116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35.299999999999997</v>
      </c>
      <c r="E20" s="600">
        <v>27.7</v>
      </c>
      <c r="F20" s="600">
        <v>26.7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25.5</v>
      </c>
      <c r="E21" s="751">
        <v>21.5</v>
      </c>
      <c r="F21" s="751">
        <v>21.8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6.2</v>
      </c>
      <c r="E22" s="752">
        <v>1.6</v>
      </c>
      <c r="F22" s="752">
        <v>1.6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26.7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21.8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49.9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26.7</v>
      </c>
      <c r="C30" s="204" t="s">
        <v>493</v>
      </c>
    </row>
    <row r="31" spans="1:11" x14ac:dyDescent="0.25">
      <c r="A31" s="698" t="s">
        <v>1430</v>
      </c>
      <c r="B31" s="734">
        <f>F21</f>
        <v>21.8</v>
      </c>
    </row>
    <row r="32" spans="1:11" x14ac:dyDescent="0.25">
      <c r="A32" s="698" t="s">
        <v>1431</v>
      </c>
      <c r="B32" s="734">
        <f>F22</f>
        <v>1.6</v>
      </c>
    </row>
    <row r="33" spans="1:2" x14ac:dyDescent="0.25">
      <c r="A33" s="699" t="s">
        <v>1432</v>
      </c>
      <c r="B33" s="732">
        <f>100-(B30+B31+B32)</f>
        <v>49.9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769</v>
      </c>
      <c r="C4" s="71">
        <v>34</v>
      </c>
      <c r="D4" s="71">
        <v>39</v>
      </c>
      <c r="G4" s="217">
        <f>A4</f>
        <v>2021</v>
      </c>
      <c r="H4" s="289">
        <f>IF(ISBLANK(C4),"",C4)</f>
        <v>34</v>
      </c>
      <c r="I4" s="289">
        <f>IF(ISBLANK(D4),"",D4)</f>
        <v>39</v>
      </c>
    </row>
    <row r="5" spans="1:9" x14ac:dyDescent="0.25">
      <c r="A5" s="286">
        <v>2022</v>
      </c>
      <c r="B5" s="214">
        <v>757</v>
      </c>
      <c r="C5" s="214">
        <v>52</v>
      </c>
      <c r="D5" s="214">
        <v>37</v>
      </c>
      <c r="G5" s="286">
        <f t="shared" ref="G5:G6" si="0">A5</f>
        <v>2022</v>
      </c>
      <c r="H5" s="290">
        <f t="shared" ref="H5:H6" si="1">IF(ISBLANK(C5),"",C5)</f>
        <v>52</v>
      </c>
      <c r="I5" s="290">
        <f t="shared" ref="I5:I6" si="2">IF(ISBLANK(D5),"",D5)</f>
        <v>37</v>
      </c>
    </row>
    <row r="6" spans="1:9" x14ac:dyDescent="0.25">
      <c r="A6" s="218">
        <v>2023</v>
      </c>
      <c r="B6" s="168">
        <v>764</v>
      </c>
      <c r="C6" s="168">
        <v>45</v>
      </c>
      <c r="D6" s="168">
        <v>46</v>
      </c>
      <c r="G6" s="219">
        <f t="shared" si="0"/>
        <v>2023</v>
      </c>
      <c r="H6" s="291">
        <f t="shared" si="1"/>
        <v>45</v>
      </c>
      <c r="I6" s="291">
        <f t="shared" si="2"/>
        <v>46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34</v>
      </c>
      <c r="I12" s="289">
        <f>IF(ISBLANK(D4),"",D4)</f>
        <v>39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52</v>
      </c>
      <c r="I13" s="290">
        <f t="shared" si="4"/>
        <v>37</v>
      </c>
    </row>
    <row r="14" spans="1:9" x14ac:dyDescent="0.25">
      <c r="G14" s="219">
        <f t="shared" si="3"/>
        <v>2023</v>
      </c>
      <c r="H14" s="291">
        <f t="shared" ref="H14:I14" si="5">IF(ISBLANK(C6),"",C6)</f>
        <v>45</v>
      </c>
      <c r="I14" s="291">
        <f t="shared" si="5"/>
        <v>46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2333</v>
      </c>
      <c r="C23" s="71">
        <v>287</v>
      </c>
      <c r="D23" s="71">
        <v>323</v>
      </c>
      <c r="G23" s="217">
        <f>A23</f>
        <v>2021</v>
      </c>
      <c r="H23" s="289">
        <f>IF(ISBLANK(C23),"",C23)</f>
        <v>287</v>
      </c>
      <c r="I23" s="289">
        <f>IF(ISBLANK(D23),"",D23)</f>
        <v>323</v>
      </c>
    </row>
    <row r="24" spans="1:13" x14ac:dyDescent="0.25">
      <c r="A24" s="286">
        <v>2022</v>
      </c>
      <c r="B24" s="214">
        <v>2431</v>
      </c>
      <c r="C24" s="214">
        <v>288</v>
      </c>
      <c r="D24" s="214">
        <v>383</v>
      </c>
      <c r="G24" s="286">
        <f t="shared" ref="G24:G25" si="6">A24</f>
        <v>2022</v>
      </c>
      <c r="H24" s="290">
        <f t="shared" ref="H24:H25" si="7">IF(ISBLANK(C24),"",C24)</f>
        <v>288</v>
      </c>
      <c r="I24" s="290">
        <f t="shared" ref="I24:I25" si="8">IF(ISBLANK(D24),"",D24)</f>
        <v>383</v>
      </c>
    </row>
    <row r="25" spans="1:13" x14ac:dyDescent="0.25">
      <c r="A25" s="218">
        <v>2023</v>
      </c>
      <c r="B25" s="168">
        <v>2567</v>
      </c>
      <c r="C25" s="168">
        <v>267</v>
      </c>
      <c r="D25" s="168">
        <v>396</v>
      </c>
      <c r="G25" s="219">
        <f t="shared" si="6"/>
        <v>2023</v>
      </c>
      <c r="H25" s="291">
        <f t="shared" si="7"/>
        <v>267</v>
      </c>
      <c r="I25" s="291">
        <f t="shared" si="8"/>
        <v>396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287</v>
      </c>
      <c r="I31" s="289">
        <f>IF(ISBLANK(D23),"",D23)</f>
        <v>323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288</v>
      </c>
      <c r="I32" s="290">
        <f t="shared" si="10"/>
        <v>383</v>
      </c>
    </row>
    <row r="33" spans="7:9" x14ac:dyDescent="0.25">
      <c r="G33" s="219">
        <f t="shared" si="9"/>
        <v>2023</v>
      </c>
      <c r="H33" s="291">
        <f t="shared" ref="H33:I33" si="11">IF(ISBLANK(C25),"",C25)</f>
        <v>267</v>
      </c>
      <c r="I33" s="291">
        <f t="shared" si="11"/>
        <v>396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2216868</v>
      </c>
      <c r="C4" s="1077">
        <v>26859</v>
      </c>
      <c r="D4" s="110">
        <v>1601059</v>
      </c>
      <c r="E4" s="70">
        <v>19398</v>
      </c>
      <c r="F4" s="1076">
        <v>389518</v>
      </c>
      <c r="G4" s="70">
        <v>4719</v>
      </c>
      <c r="H4" s="1078">
        <v>6288618</v>
      </c>
      <c r="I4" s="1077">
        <v>76192</v>
      </c>
    </row>
    <row r="5" spans="1:9" x14ac:dyDescent="0.25">
      <c r="A5" s="587">
        <v>2021</v>
      </c>
      <c r="B5" s="1079">
        <v>2523009</v>
      </c>
      <c r="C5" s="1080">
        <v>31085</v>
      </c>
      <c r="D5" s="160">
        <v>1956642</v>
      </c>
      <c r="E5" s="212">
        <v>24107</v>
      </c>
      <c r="F5" s="1079">
        <v>142753</v>
      </c>
      <c r="G5" s="212">
        <v>1759</v>
      </c>
      <c r="H5" s="1081">
        <v>9106036</v>
      </c>
      <c r="I5" s="1080">
        <v>112192</v>
      </c>
    </row>
    <row r="6" spans="1:9" x14ac:dyDescent="0.25">
      <c r="A6" s="588">
        <v>2022</v>
      </c>
      <c r="B6" s="1082">
        <v>2726794</v>
      </c>
      <c r="C6" s="1083">
        <v>35395</v>
      </c>
      <c r="D6" s="169">
        <v>2220763</v>
      </c>
      <c r="E6" s="167">
        <v>28826</v>
      </c>
      <c r="F6" s="1082">
        <v>164117</v>
      </c>
      <c r="G6" s="167">
        <v>2130</v>
      </c>
      <c r="H6" s="1084">
        <v>10198273</v>
      </c>
      <c r="I6" s="1083">
        <v>132378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1315699</v>
      </c>
      <c r="C4" s="1076">
        <v>3415653</v>
      </c>
      <c r="D4" s="1077">
        <v>41383</v>
      </c>
      <c r="E4" s="1076">
        <v>3183318</v>
      </c>
      <c r="F4" s="1077">
        <v>38568</v>
      </c>
    </row>
    <row r="5" spans="1:6" x14ac:dyDescent="0.25">
      <c r="A5" s="480">
        <v>2021</v>
      </c>
      <c r="B5" s="1081">
        <v>1146309</v>
      </c>
      <c r="C5" s="1079">
        <v>3992645</v>
      </c>
      <c r="D5" s="1080">
        <v>49192</v>
      </c>
      <c r="E5" s="1079">
        <v>3889078</v>
      </c>
      <c r="F5" s="1080">
        <v>47916</v>
      </c>
    </row>
    <row r="6" spans="1:6" ht="15.75" thickBot="1" x14ac:dyDescent="0.3">
      <c r="A6" s="960">
        <v>2022</v>
      </c>
      <c r="B6" s="1085">
        <v>1470116</v>
      </c>
      <c r="C6" s="1086">
        <v>4117162</v>
      </c>
      <c r="D6" s="1087">
        <v>53443</v>
      </c>
      <c r="E6" s="1086">
        <v>4454858</v>
      </c>
      <c r="F6" s="1087">
        <v>57826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Пиротска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2761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214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77039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6.8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20.6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-13.8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75.069999999999993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47.1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212.6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67167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64013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2122</v>
      </c>
      <c r="C63" s="548">
        <f>IF(ISBLANK('DEM2'!C7),"-",'DEM2'!C7)</f>
        <v>2213</v>
      </c>
      <c r="D63" s="548"/>
      <c r="E63" s="548">
        <f>IF(ISBLANK('DEM2'!D8),"-",'DEM2'!D8)</f>
        <v>2059</v>
      </c>
      <c r="F63" s="548">
        <f>IF(ISBLANK('DEM2'!C8),"-",'DEM2'!C8)</f>
        <v>2099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2566</v>
      </c>
      <c r="C64" s="317">
        <f>IF(ISBLANK('DEM2'!F7),"-",'DEM2'!F7)</f>
        <v>2610</v>
      </c>
      <c r="D64" s="789"/>
      <c r="E64" s="317">
        <f>IF(ISBLANK('DEM2'!G8),"-",'DEM2'!G8)</f>
        <v>2510</v>
      </c>
      <c r="F64" s="317">
        <f>IF(ISBLANK('DEM2'!F8),"-",'DEM2'!F8)</f>
        <v>2476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1472</v>
      </c>
      <c r="C65" s="345">
        <f>IF(ISBLANK('DEM2'!I7),"-",'DEM2'!I7)</f>
        <v>1549</v>
      </c>
      <c r="D65" s="393"/>
      <c r="E65" s="345">
        <f>IF(ISBLANK('DEM2'!J8),"-",'DEM2'!J8)</f>
        <v>1365</v>
      </c>
      <c r="F65" s="345">
        <f>IF(ISBLANK('DEM2'!I8),"-",'DEM2'!I8)</f>
        <v>1438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5794</v>
      </c>
      <c r="C66" s="317">
        <f>IF(ISBLANK('DEM2'!L7),"-",'DEM2'!L7)</f>
        <v>5970</v>
      </c>
      <c r="D66" s="395"/>
      <c r="E66" s="317">
        <f>IF(ISBLANK('DEM2'!M8),"-",'DEM2'!M8)</f>
        <v>5570</v>
      </c>
      <c r="F66" s="317">
        <f>IF(ISBLANK('DEM2'!L8),"-",'DEM2'!L8)</f>
        <v>5651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5697</v>
      </c>
      <c r="C67" s="317">
        <f>IF(ISBLANK('DEM2'!O7),"-",'DEM2'!O7)</f>
        <v>6259</v>
      </c>
      <c r="D67" s="395"/>
      <c r="E67" s="317">
        <f>IF(ISBLANK('DEM2'!P8),"-",'DEM2'!P8)</f>
        <v>5049</v>
      </c>
      <c r="F67" s="317">
        <f>IF(ISBLANK('DEM2'!O8),"-",'DEM2'!O8)</f>
        <v>5573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23993</v>
      </c>
      <c r="C68" s="414">
        <f>IF(ISBLANK('DEM2'!R7),"-",'DEM2'!R7)</f>
        <v>26163</v>
      </c>
      <c r="D68" s="420"/>
      <c r="E68" s="414">
        <f>IF(ISBLANK('DEM2'!S8),"-",'DEM2'!S8)</f>
        <v>22634</v>
      </c>
      <c r="F68" s="414">
        <f>IF(ISBLANK('DEM2'!R8),"-",'DEM2'!R8)</f>
        <v>24619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40019</v>
      </c>
      <c r="C69" s="463">
        <f>IF(ISBLANK('DEM2'!U7),"-",'DEM2'!U7)</f>
        <v>41146</v>
      </c>
      <c r="D69" s="799"/>
      <c r="E69" s="463">
        <f>IF(ISBLANK('DEM2'!V8),"-",'DEM2'!V8)</f>
        <v>38091</v>
      </c>
      <c r="F69" s="463">
        <f>IF(ISBLANK('DEM2'!U8),"-",'DEM2'!U8)</f>
        <v>38948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8.6</v>
      </c>
      <c r="G115" s="800">
        <f>IF(ISBLANK('DEM2'!E23),"-",'DEM2'!E23)</f>
        <v>10.3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8.6999999999999993</v>
      </c>
      <c r="G116" s="407">
        <f>IF(ISBLANK('DEM2'!E24),"-",'DEM2'!E24)</f>
        <v>12.2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5.7</v>
      </c>
      <c r="G117" s="801">
        <f>IF(ISBLANK('DEM2'!E25),"-",'DEM2'!E25)</f>
        <v>9.5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21200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24845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32.200000000000003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74058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8609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110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34.1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35.1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11.8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10198273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132378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2220763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1107765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28826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2726794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35395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164117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2130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4117162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53443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4454858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57826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764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2567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1470116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11873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11749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5302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22040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11721</v>
      </c>
      <c r="C300" s="808">
        <f>IF(ISBLANK(POLJ3!C4),"-",POLJ3!C4)</f>
        <v>2201</v>
      </c>
      <c r="D300" s="1153">
        <f>IF(ISBLANK(POLJ3!D4),"-",POLJ3!D4)</f>
        <v>9520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14359</v>
      </c>
      <c r="C301" s="789">
        <f>IF(ISBLANK(POLJ3!C5),"-",POLJ3!C5)</f>
        <v>8875</v>
      </c>
      <c r="D301" s="1154">
        <f>IF(ISBLANK(POLJ3!D5),"-",POLJ3!D5)</f>
        <v>5484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31</v>
      </c>
      <c r="C302" s="790">
        <f>IF(ISBLANK(POLJ3!C6),"-",POLJ3!C6)</f>
        <v>2</v>
      </c>
      <c r="D302" s="1155">
        <f>IF(ISBLANK(POLJ3!D6),"-",POLJ3!D6)</f>
        <v>29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115</v>
      </c>
      <c r="C303" s="791">
        <f>IF(ISBLANK(POLJ3!C7),"-",POLJ3!C7)</f>
        <v>23</v>
      </c>
      <c r="D303" s="1164">
        <f>IF(ISBLANK(POLJ3!D7),"-",POLJ3!D7)</f>
        <v>92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11873</v>
      </c>
      <c r="C304" s="807">
        <f>IF(ISBLANK(POLJ3!C8),"-",POLJ3!C8)</f>
        <v>2085</v>
      </c>
      <c r="D304" s="1122">
        <f>IF(ISBLANK(POLJ3!D8),"-",POLJ3!D8)</f>
        <v>9788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227.65</v>
      </c>
      <c r="C310" s="1123"/>
      <c r="D310" s="3"/>
      <c r="E310" s="5"/>
      <c r="F310" s="5"/>
      <c r="G310" s="815" t="s">
        <v>765</v>
      </c>
      <c r="H310" s="816">
        <f>IF(ISBLANK(POLJ2!H3),"-",POLJ2!H3)</f>
        <v>10544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15598.9</v>
      </c>
      <c r="C311" s="1124"/>
      <c r="D311" s="3"/>
      <c r="E311" s="5"/>
      <c r="F311" s="5"/>
      <c r="G311" s="810" t="s">
        <v>766</v>
      </c>
      <c r="H311" s="248">
        <f>IF(ISBLANK(POLJ2!H4),"-",POLJ2!H4)</f>
        <v>18170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1874.85</v>
      </c>
      <c r="C312" s="1124"/>
      <c r="D312" s="3"/>
      <c r="E312" s="5"/>
      <c r="F312" s="5"/>
      <c r="G312" s="810" t="s">
        <v>767</v>
      </c>
      <c r="H312" s="248">
        <f>IF(ISBLANK(POLJ2!H5),"-",POLJ2!H5)</f>
        <v>39412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470.88</v>
      </c>
      <c r="C313" s="1124"/>
      <c r="D313" s="3"/>
      <c r="E313" s="5"/>
      <c r="F313" s="5"/>
      <c r="G313" s="812" t="s">
        <v>768</v>
      </c>
      <c r="H313" s="249">
        <f>IF(ISBLANK(POLJ2!H6),"-",POLJ2!H6)</f>
        <v>182374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43.17</v>
      </c>
      <c r="C314" s="1124"/>
      <c r="D314" s="3"/>
      <c r="E314" s="5"/>
      <c r="F314" s="5"/>
      <c r="G314" s="814" t="s">
        <v>16</v>
      </c>
      <c r="H314" s="817">
        <f>IF(ISBLANK(POLJ2!H7),"-",POLJ2!H7)</f>
        <v>250500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33127.1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51342.55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4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397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27.6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1940</v>
      </c>
      <c r="I364" s="808">
        <f>IF(ISBLANK(OBRAZ2!I6),"-",OBRAZ2!I6)</f>
        <v>1845</v>
      </c>
      <c r="J364" s="808">
        <f>IF(ISBLANK(OBRAZ2!J6),"-",OBRAZ2!J6)</f>
        <v>95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1024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67.099999999999994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11</v>
      </c>
      <c r="I366" s="807">
        <f>IF(ISBLANK(OBRAZ2!I8),"-",OBRAZ2!I8)</f>
        <v>11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617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2.5914634146341462</v>
      </c>
      <c r="I375" s="850">
        <f>IF(ISBLANK(OBRAZ2!C12),"-",OBRAZ2!C21)</f>
        <v>2.3195876288659796</v>
      </c>
      <c r="J375" s="850">
        <f>IF(ISBLANK(OBRAZ2!D12),"-",OBRAZ2!D21)</f>
        <v>0.29440628066732089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5.6910569105691051</v>
      </c>
      <c r="I376" s="851">
        <f>IF(ISBLANK(OBRAZ2!C13),"-",OBRAZ2!C22)</f>
        <v>3.0927835051546393</v>
      </c>
      <c r="J376" s="851">
        <f>IF(ISBLANK(OBRAZ2!D13),"-",OBRAZ2!D22)</f>
        <v>2.7477919528949948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59.197154471544714</v>
      </c>
      <c r="I377" s="851">
        <f>IF(ISBLANK(OBRAZ2!C14),"-",OBRAZ2!C23)</f>
        <v>63.402061855670098</v>
      </c>
      <c r="J377" s="851">
        <f>IF(ISBLANK(OBRAZ2!D14),"-",OBRAZ2!D23)</f>
        <v>66.683022571148186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23.882113821138212</v>
      </c>
      <c r="I379" s="851">
        <f>IF(ISBLANK(OBRAZ2!C16),"-",OBRAZ2!C25)</f>
        <v>23.814432989690719</v>
      </c>
      <c r="J379" s="851">
        <f>IF(ISBLANK(OBRAZ2!D16),"-",OBRAZ2!D25)</f>
        <v>17.909715407262023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8.6382113821138216</v>
      </c>
      <c r="I380" s="852">
        <f>IF(ISBLANK(OBRAZ2!C17),"-",OBRAZ2!C26)</f>
        <v>7.3711340206185572</v>
      </c>
      <c r="J380" s="852">
        <f>IF(ISBLANK(OBRAZ2!D17),"-",OBRAZ2!D26)</f>
        <v>12.365063788027477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14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47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2141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2325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283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89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95.1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680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103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49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143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1465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82.8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607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83.6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2.5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27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3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8106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40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8229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230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2.2999999999999998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75.2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1.03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96.9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93.2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11838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15.4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24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493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3185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64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39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3.5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3.2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95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3572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5.0999999999999996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1930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17.899999999999999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954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8.1999999999999993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187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438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187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91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11.9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62.6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35.799999999999997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25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692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101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1058.1759999999999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444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26661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274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19652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105545.60000000001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38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14799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12588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41640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27946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35.1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11.8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34.1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11873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5302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11749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227.65</v>
      </c>
      <c r="G3" s="217" t="s">
        <v>765</v>
      </c>
      <c r="H3" s="71">
        <v>10544</v>
      </c>
    </row>
    <row r="4" spans="1:9" x14ac:dyDescent="0.25">
      <c r="A4" s="286" t="s">
        <v>760</v>
      </c>
      <c r="B4" s="214">
        <v>15598.9</v>
      </c>
      <c r="G4" s="286" t="s">
        <v>766</v>
      </c>
      <c r="H4" s="214">
        <v>18170</v>
      </c>
    </row>
    <row r="5" spans="1:9" x14ac:dyDescent="0.25">
      <c r="A5" s="286" t="s">
        <v>761</v>
      </c>
      <c r="B5" s="214">
        <v>1874.85</v>
      </c>
      <c r="G5" s="286" t="s">
        <v>767</v>
      </c>
      <c r="H5" s="214">
        <v>39412</v>
      </c>
    </row>
    <row r="6" spans="1:9" x14ac:dyDescent="0.25">
      <c r="A6" s="286" t="s">
        <v>762</v>
      </c>
      <c r="B6" s="214">
        <v>470.88</v>
      </c>
      <c r="G6" s="286" t="s">
        <v>768</v>
      </c>
      <c r="H6" s="214">
        <v>182374</v>
      </c>
    </row>
    <row r="7" spans="1:9" x14ac:dyDescent="0.25">
      <c r="A7" s="286" t="s">
        <v>763</v>
      </c>
      <c r="B7" s="214">
        <v>43.17</v>
      </c>
      <c r="G7" s="1" t="s">
        <v>24</v>
      </c>
      <c r="H7" s="288">
        <v>250500</v>
      </c>
    </row>
    <row r="8" spans="1:9" x14ac:dyDescent="0.25">
      <c r="A8" s="287" t="s">
        <v>764</v>
      </c>
      <c r="B8" s="73">
        <v>33127.1</v>
      </c>
    </row>
    <row r="9" spans="1:9" x14ac:dyDescent="0.25">
      <c r="A9" s="1" t="s">
        <v>24</v>
      </c>
      <c r="B9" s="288">
        <v>51342.55</v>
      </c>
      <c r="I9" s="41" t="s">
        <v>876</v>
      </c>
    </row>
    <row r="10" spans="1:9" x14ac:dyDescent="0.25">
      <c r="G10" s="29" t="s">
        <v>775</v>
      </c>
      <c r="H10" s="58">
        <v>22040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11721</v>
      </c>
      <c r="C4" s="55">
        <v>2201</v>
      </c>
      <c r="D4" s="110">
        <v>9520</v>
      </c>
    </row>
    <row r="5" spans="1:4" ht="30" customHeight="1" x14ac:dyDescent="0.25">
      <c r="A5" s="274" t="s">
        <v>884</v>
      </c>
      <c r="B5" s="212">
        <v>14359</v>
      </c>
      <c r="C5" s="58">
        <v>8875</v>
      </c>
      <c r="D5" s="160">
        <v>5484</v>
      </c>
    </row>
    <row r="6" spans="1:4" x14ac:dyDescent="0.25">
      <c r="A6" s="274" t="s">
        <v>772</v>
      </c>
      <c r="B6" s="212">
        <v>31</v>
      </c>
      <c r="C6" s="58">
        <v>2</v>
      </c>
      <c r="D6" s="160">
        <v>29</v>
      </c>
    </row>
    <row r="7" spans="1:4" ht="30" x14ac:dyDescent="0.25">
      <c r="A7" s="274" t="s">
        <v>773</v>
      </c>
      <c r="B7" s="212">
        <v>115</v>
      </c>
      <c r="C7" s="58">
        <v>23</v>
      </c>
      <c r="D7" s="160">
        <v>92</v>
      </c>
    </row>
    <row r="8" spans="1:4" x14ac:dyDescent="0.25">
      <c r="A8" s="201" t="s">
        <v>774</v>
      </c>
      <c r="B8" s="72">
        <v>11873</v>
      </c>
      <c r="C8" s="61">
        <v>2085</v>
      </c>
      <c r="D8" s="111">
        <v>9788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6.4516129032258061</v>
      </c>
      <c r="C14" s="276">
        <f>D6/B6*100</f>
        <v>93.548387096774192</v>
      </c>
    </row>
    <row r="15" spans="1:4" ht="60" x14ac:dyDescent="0.25">
      <c r="A15" s="277" t="s">
        <v>885</v>
      </c>
      <c r="B15" s="282">
        <f>C5/B5*100</f>
        <v>61.807925342990458</v>
      </c>
      <c r="C15" s="278">
        <f>D5/B5*100</f>
        <v>38.192074657009542</v>
      </c>
    </row>
    <row r="16" spans="1:4" ht="30" x14ac:dyDescent="0.25">
      <c r="A16" s="279" t="s">
        <v>821</v>
      </c>
      <c r="B16" s="283">
        <f>C4/B4*100</f>
        <v>18.778261240508488</v>
      </c>
      <c r="C16" s="280">
        <f>D4/B4*100</f>
        <v>81.221738759491515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6.4516129032258061</v>
      </c>
      <c r="C21" s="276">
        <f>C14</f>
        <v>93.548387096774192</v>
      </c>
    </row>
    <row r="22" spans="1:3" ht="60" x14ac:dyDescent="0.25">
      <c r="A22" s="277" t="s">
        <v>823</v>
      </c>
      <c r="B22" s="282">
        <f t="shared" ref="B22:C23" si="0">B15</f>
        <v>61.807925342990458</v>
      </c>
      <c r="C22" s="278">
        <f t="shared" si="0"/>
        <v>38.192074657009542</v>
      </c>
    </row>
    <row r="23" spans="1:3" ht="30" x14ac:dyDescent="0.25">
      <c r="A23" s="279" t="s">
        <v>858</v>
      </c>
      <c r="B23" s="285">
        <f t="shared" si="0"/>
        <v>18.778261240508488</v>
      </c>
      <c r="C23" s="284">
        <f t="shared" si="0"/>
        <v>81.221738759491515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4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397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27.6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1024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67.099999999999994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617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2014</v>
      </c>
      <c r="C6" s="973">
        <v>1947</v>
      </c>
      <c r="D6" s="945">
        <v>67</v>
      </c>
      <c r="E6" s="973">
        <v>1968</v>
      </c>
      <c r="F6" s="973">
        <v>1898</v>
      </c>
      <c r="G6" s="945">
        <v>70</v>
      </c>
      <c r="H6" s="599">
        <v>1940</v>
      </c>
      <c r="I6" s="616">
        <v>1845</v>
      </c>
      <c r="J6" s="945">
        <v>95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43</v>
      </c>
      <c r="C7" s="975">
        <v>43</v>
      </c>
      <c r="D7" s="976">
        <v>0</v>
      </c>
      <c r="E7" s="975">
        <v>24</v>
      </c>
      <c r="F7" s="975">
        <v>24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11</v>
      </c>
      <c r="I8" s="691">
        <v>11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51</v>
      </c>
      <c r="C12" s="600">
        <v>45</v>
      </c>
      <c r="D12" s="600">
        <v>6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112</v>
      </c>
      <c r="C13" s="751">
        <v>60</v>
      </c>
      <c r="D13" s="751">
        <v>56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1165</v>
      </c>
      <c r="C14" s="751">
        <v>1230</v>
      </c>
      <c r="D14" s="751">
        <v>1359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470</v>
      </c>
      <c r="C16" s="1029">
        <v>462</v>
      </c>
      <c r="D16" s="751">
        <v>365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170</v>
      </c>
      <c r="C17" s="752">
        <v>143</v>
      </c>
      <c r="D17" s="752">
        <v>252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2.5914634146341462</v>
      </c>
      <c r="C21" s="289">
        <f>C12/SUM(C12:C17)*100</f>
        <v>2.3195876288659796</v>
      </c>
      <c r="D21" s="289">
        <f>D12/SUM(D12:D17)*100</f>
        <v>0.29440628066732089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5.6910569105691051</v>
      </c>
      <c r="C22" s="290">
        <f>C13/SUM(C12:C17)*100</f>
        <v>3.0927835051546393</v>
      </c>
      <c r="D22" s="290">
        <f>D13/SUM(D12:D17)*100</f>
        <v>2.7477919528949948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59.197154471544714</v>
      </c>
      <c r="C23" s="290">
        <f>C14/SUM(C12:C17)*100</f>
        <v>63.402061855670098</v>
      </c>
      <c r="D23" s="290">
        <f>D14/SUM(D12:D17)*100</f>
        <v>66.683022571148186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23.882113821138212</v>
      </c>
      <c r="C25" s="290">
        <f>C16/SUM(C12:C17)*100</f>
        <v>23.814432989690719</v>
      </c>
      <c r="D25" s="290">
        <f>D16/SUM(D12:D17)*100</f>
        <v>17.909715407262023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8.6382113821138216</v>
      </c>
      <c r="C26" s="291">
        <f>C17/SUM(C12:C17)*100</f>
        <v>7.3711340206185572</v>
      </c>
      <c r="D26" s="291">
        <f>D17/SUM(D12:D17)*100</f>
        <v>12.365063788027477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48.2</v>
      </c>
      <c r="C7" s="600">
        <v>27.5</v>
      </c>
      <c r="D7" s="600">
        <v>36.4</v>
      </c>
    </row>
    <row r="8" spans="1:6" x14ac:dyDescent="0.25">
      <c r="A8" s="695" t="s">
        <v>944</v>
      </c>
      <c r="B8" s="751">
        <v>51.2</v>
      </c>
      <c r="C8" s="751">
        <v>72.2</v>
      </c>
      <c r="D8" s="751">
        <v>40.200000000000003</v>
      </c>
    </row>
    <row r="9" spans="1:6" x14ac:dyDescent="0.25">
      <c r="A9" s="696" t="s">
        <v>224</v>
      </c>
      <c r="B9" s="752">
        <v>0.6</v>
      </c>
      <c r="C9" s="752">
        <v>0.3</v>
      </c>
      <c r="D9" s="752">
        <v>23.3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48.2</v>
      </c>
      <c r="C13" s="697">
        <f t="shared" ref="C13:D13" si="1">IF(ISBLANK(C7),"",C7)</f>
        <v>27.5</v>
      </c>
      <c r="D13" s="697">
        <f t="shared" si="1"/>
        <v>36.4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51.2</v>
      </c>
      <c r="C14" s="698">
        <f t="shared" si="2"/>
        <v>72.2</v>
      </c>
      <c r="D14" s="698">
        <f t="shared" si="2"/>
        <v>40.200000000000003</v>
      </c>
    </row>
    <row r="15" spans="1:6" x14ac:dyDescent="0.25">
      <c r="A15" s="702" t="s">
        <v>1630</v>
      </c>
      <c r="B15" s="699">
        <f t="shared" si="2"/>
        <v>0.6</v>
      </c>
      <c r="C15" s="699">
        <f t="shared" si="2"/>
        <v>0.3</v>
      </c>
      <c r="D15" s="699">
        <f t="shared" si="2"/>
        <v>23.3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48.2</v>
      </c>
      <c r="C18" s="697">
        <f t="shared" ref="C18:D18" si="4">IF(ISBLANK(C7),"",C7)</f>
        <v>27.5</v>
      </c>
      <c r="D18" s="697">
        <f t="shared" si="4"/>
        <v>36.4</v>
      </c>
    </row>
    <row r="19" spans="1:5" x14ac:dyDescent="0.25">
      <c r="A19" s="701" t="s">
        <v>1632</v>
      </c>
      <c r="B19" s="698">
        <f t="shared" ref="B19:D20" si="5">IF(ISBLANK(B8),"",B8)</f>
        <v>51.2</v>
      </c>
      <c r="C19" s="698">
        <f t="shared" si="5"/>
        <v>72.2</v>
      </c>
      <c r="D19" s="698">
        <f t="shared" si="5"/>
        <v>40.200000000000003</v>
      </c>
    </row>
    <row r="20" spans="1:5" x14ac:dyDescent="0.25">
      <c r="A20" s="702" t="s">
        <v>1633</v>
      </c>
      <c r="B20" s="699">
        <f t="shared" si="5"/>
        <v>0.6</v>
      </c>
      <c r="C20" s="699">
        <f t="shared" si="5"/>
        <v>0.3</v>
      </c>
      <c r="D20" s="699">
        <f t="shared" si="5"/>
        <v>23.3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90.8</v>
      </c>
      <c r="C5" s="611">
        <v>99</v>
      </c>
      <c r="D5" s="1030">
        <v>94.5</v>
      </c>
      <c r="F5" s="28"/>
      <c r="G5" s="693">
        <f>A5</f>
        <v>2020</v>
      </c>
      <c r="H5" s="669">
        <f>IF(ISBLANK(B5),"",B5)</f>
        <v>90.8</v>
      </c>
      <c r="I5" s="618">
        <f t="shared" ref="H5:I7" si="0">IF(ISBLANK(C5),"",C5)</f>
        <v>99</v>
      </c>
    </row>
    <row r="6" spans="1:10" x14ac:dyDescent="0.25">
      <c r="A6" s="749">
        <v>2021</v>
      </c>
      <c r="B6" s="601">
        <v>101.7</v>
      </c>
      <c r="C6" s="612">
        <v>97.1</v>
      </c>
      <c r="D6" s="946">
        <v>99.3</v>
      </c>
      <c r="F6" s="44"/>
      <c r="G6" s="693">
        <f t="shared" ref="G6:G7" si="1">A6</f>
        <v>2021</v>
      </c>
      <c r="H6" s="670">
        <f t="shared" si="0"/>
        <v>101.7</v>
      </c>
      <c r="I6" s="619">
        <f t="shared" si="0"/>
        <v>97.1</v>
      </c>
    </row>
    <row r="7" spans="1:10" x14ac:dyDescent="0.25">
      <c r="A7" s="750">
        <v>2022</v>
      </c>
      <c r="B7" s="601">
        <v>90.6</v>
      </c>
      <c r="C7" s="612">
        <v>91.6</v>
      </c>
      <c r="D7" s="946">
        <v>91.1</v>
      </c>
      <c r="F7" s="44"/>
      <c r="G7" s="693">
        <f t="shared" si="1"/>
        <v>2022</v>
      </c>
      <c r="H7" s="671">
        <f t="shared" si="0"/>
        <v>90.6</v>
      </c>
      <c r="I7" s="620">
        <f t="shared" si="0"/>
        <v>91.6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90.8</v>
      </c>
      <c r="I13" s="618">
        <f>IF(ISBLANK(C5),"",C5)</f>
        <v>99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101.7</v>
      </c>
      <c r="I14" s="619">
        <f t="shared" si="3"/>
        <v>97.1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90.6</v>
      </c>
      <c r="I15" s="620">
        <f t="shared" si="4"/>
        <v>91.6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Пиротска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2761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214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77039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6.8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20.6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-13.8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75.069999999999993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47.1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212.6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67167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64013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2122</v>
      </c>
      <c r="C63" s="548">
        <f>IF(ISBLANK('DEM2'!C7),"-",'DEM2'!C7)</f>
        <v>2213</v>
      </c>
      <c r="D63" s="548"/>
      <c r="E63" s="548">
        <f>IF(ISBLANK('DEM2'!D8),"-",'DEM2'!D8)</f>
        <v>2059</v>
      </c>
      <c r="F63" s="548">
        <f>IF(ISBLANK('DEM2'!C8),"-",'DEM2'!C8)</f>
        <v>2099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2566</v>
      </c>
      <c r="C64" s="317">
        <f>IF(ISBLANK('DEM2'!F7),"-",'DEM2'!F7)</f>
        <v>2610</v>
      </c>
      <c r="D64" s="789"/>
      <c r="E64" s="317">
        <f>IF(ISBLANK('DEM2'!G8),"-",'DEM2'!G8)</f>
        <v>2510</v>
      </c>
      <c r="F64" s="317">
        <f>IF(ISBLANK('DEM2'!F8),"-",'DEM2'!F8)</f>
        <v>2476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1472</v>
      </c>
      <c r="C65" s="345">
        <f>IF(ISBLANK('DEM2'!I7),"-",'DEM2'!I7)</f>
        <v>1549</v>
      </c>
      <c r="D65" s="393"/>
      <c r="E65" s="345">
        <f>IF(ISBLANK('DEM2'!J8),"-",'DEM2'!J8)</f>
        <v>1365</v>
      </c>
      <c r="F65" s="345">
        <f>IF(ISBLANK('DEM2'!I8),"-",'DEM2'!I8)</f>
        <v>1438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5794</v>
      </c>
      <c r="C66" s="348">
        <f>IF(ISBLANK('DEM2'!L7),"-",'DEM2'!L7)</f>
        <v>5970</v>
      </c>
      <c r="D66" s="394"/>
      <c r="E66" s="348">
        <f>IF(ISBLANK('DEM2'!M8),"-",'DEM2'!M8)</f>
        <v>5570</v>
      </c>
      <c r="F66" s="348">
        <f>IF(ISBLANK('DEM2'!L8),"-",'DEM2'!L8)</f>
        <v>5651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5697</v>
      </c>
      <c r="C67" s="345">
        <f>IF(ISBLANK('DEM2'!O7),"-",'DEM2'!O7)</f>
        <v>6259</v>
      </c>
      <c r="D67" s="393"/>
      <c r="E67" s="345">
        <f>IF(ISBLANK('DEM2'!P8),"-",'DEM2'!P8)</f>
        <v>5049</v>
      </c>
      <c r="F67" s="345">
        <f>IF(ISBLANK('DEM2'!O8),"-",'DEM2'!O8)</f>
        <v>5573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23993</v>
      </c>
      <c r="C68" s="317">
        <f>IF(ISBLANK('DEM2'!R7),"-",'DEM2'!R7)</f>
        <v>26163</v>
      </c>
      <c r="D68" s="395"/>
      <c r="E68" s="317">
        <f>IF(ISBLANK('DEM2'!S8),"-",'DEM2'!S8)</f>
        <v>22634</v>
      </c>
      <c r="F68" s="317">
        <f>IF(ISBLANK('DEM2'!R8),"-",'DEM2'!R8)</f>
        <v>24619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40019</v>
      </c>
      <c r="C69" s="463">
        <f>IF(ISBLANK('DEM2'!U7),"-",'DEM2'!U7)</f>
        <v>41146</v>
      </c>
      <c r="D69" s="799"/>
      <c r="E69" s="463">
        <f>IF(ISBLANK('DEM2'!V8),"-",'DEM2'!V8)</f>
        <v>38091</v>
      </c>
      <c r="F69" s="463">
        <f>IF(ISBLANK('DEM2'!U8),"-",'DEM2'!U8)</f>
        <v>38948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8.6</v>
      </c>
      <c r="G115" s="800">
        <f>IF(ISBLANK('DEM2'!E23),"-",'DEM2'!E23)</f>
        <v>10.3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8.6999999999999993</v>
      </c>
      <c r="G116" s="407">
        <f>IF(ISBLANK('DEM2'!E24),"-",'DEM2'!E24)</f>
        <v>12.2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5.7</v>
      </c>
      <c r="G117" s="801">
        <f>IF(ISBLANK('DEM2'!E25),"-",'DEM2'!E25)</f>
        <v>9.5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21200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24845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32.200000000000003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74058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8609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110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34.1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35.1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11.8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10198273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132378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2220763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1107765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28826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2726794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35395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164117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2130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4117162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53443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4454858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57826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764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2567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1470116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11873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11749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5302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22040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11721</v>
      </c>
      <c r="C300" s="808">
        <f>IF(ISBLANK(POLJ3!C4),"-",POLJ3!C4)</f>
        <v>2201</v>
      </c>
      <c r="D300" s="1153">
        <f>IF(ISBLANK(POLJ3!D4),"-",POLJ3!D4)</f>
        <v>9520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14359</v>
      </c>
      <c r="C301" s="789">
        <f>IF(ISBLANK(POLJ3!C5),"-",POLJ3!C5)</f>
        <v>8875</v>
      </c>
      <c r="D301" s="1154">
        <f>IF(ISBLANK(POLJ3!D5),"-",POLJ3!D5)</f>
        <v>5484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31</v>
      </c>
      <c r="C302" s="790">
        <f>IF(ISBLANK(POLJ3!C6),"-",POLJ3!C6)</f>
        <v>2</v>
      </c>
      <c r="D302" s="1155">
        <f>IF(ISBLANK(POLJ3!D6),"-",POLJ3!D6)</f>
        <v>29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115</v>
      </c>
      <c r="C303" s="791">
        <f>IF(ISBLANK(POLJ3!C7),"-",POLJ3!C7)</f>
        <v>23</v>
      </c>
      <c r="D303" s="1164">
        <f>IF(ISBLANK(POLJ3!D7),"-",POLJ3!D7)</f>
        <v>92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11873</v>
      </c>
      <c r="C304" s="807">
        <f>IF(ISBLANK(POLJ3!C8),"-",POLJ3!C8)</f>
        <v>2085</v>
      </c>
      <c r="D304" s="1122">
        <f>IF(ISBLANK(POLJ3!D8),"-",POLJ3!D8)</f>
        <v>9788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227.65</v>
      </c>
      <c r="C310" s="1123"/>
      <c r="D310" s="3"/>
      <c r="E310" s="5"/>
      <c r="F310" s="5"/>
      <c r="G310" s="815" t="s">
        <v>854</v>
      </c>
      <c r="H310" s="816">
        <f>IF(ISBLANK(POLJ2!H3),"-",POLJ2!H3)</f>
        <v>10544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15598.9</v>
      </c>
      <c r="C311" s="1124"/>
      <c r="D311" s="3"/>
      <c r="E311" s="5"/>
      <c r="F311" s="5"/>
      <c r="G311" s="810" t="s">
        <v>855</v>
      </c>
      <c r="H311" s="248">
        <f>IF(ISBLANK(POLJ2!H4),"-",POLJ2!H4)</f>
        <v>18170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1874.85</v>
      </c>
      <c r="C312" s="1124"/>
      <c r="D312" s="3"/>
      <c r="E312" s="5"/>
      <c r="F312" s="5"/>
      <c r="G312" s="810" t="s">
        <v>856</v>
      </c>
      <c r="H312" s="248">
        <f>IF(ISBLANK(POLJ2!H5),"-",POLJ2!H5)</f>
        <v>39412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470.88</v>
      </c>
      <c r="C313" s="1124"/>
      <c r="D313" s="3"/>
      <c r="E313" s="5"/>
      <c r="F313" s="5"/>
      <c r="G313" s="812" t="s">
        <v>857</v>
      </c>
      <c r="H313" s="249">
        <f>IF(ISBLANK(POLJ2!H6),"-",POLJ2!H6)</f>
        <v>182374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43.17</v>
      </c>
      <c r="C314" s="1124"/>
      <c r="D314" s="3"/>
      <c r="E314" s="5"/>
      <c r="F314" s="5"/>
      <c r="G314" s="814" t="s">
        <v>847</v>
      </c>
      <c r="H314" s="817">
        <f>IF(ISBLANK(POLJ2!H7),"-",POLJ2!H7)</f>
        <v>250500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33127.1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51342.55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4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397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27.6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1940</v>
      </c>
      <c r="I364" s="808">
        <f>IF(ISBLANK(OBRAZ2!I6),"-",OBRAZ2!I6)</f>
        <v>1845</v>
      </c>
      <c r="J364" s="808">
        <f>IF(ISBLANK(OBRAZ2!J6),"-",OBRAZ2!J6)</f>
        <v>95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1024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67.099999999999994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11</v>
      </c>
      <c r="I366" s="807">
        <f>IF(ISBLANK(OBRAZ2!I8),"-",OBRAZ2!I8)</f>
        <v>11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617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2.5914634146341462</v>
      </c>
      <c r="I375" s="850">
        <f>IF(ISBLANK(OBRAZ2!C12),"-",OBRAZ2!C21)</f>
        <v>2.3195876288659796</v>
      </c>
      <c r="J375" s="850">
        <f>IF(ISBLANK(OBRAZ2!D12),"-",OBRAZ2!D21)</f>
        <v>0.29440628066732089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5.6910569105691051</v>
      </c>
      <c r="I376" s="851">
        <f>IF(ISBLANK(OBRAZ2!C13),"-",OBRAZ2!C22)</f>
        <v>3.0927835051546393</v>
      </c>
      <c r="J376" s="851">
        <f>IF(ISBLANK(OBRAZ2!D13),"-",OBRAZ2!D22)</f>
        <v>2.7477919528949948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59.197154471544714</v>
      </c>
      <c r="I377" s="851">
        <f>IF(ISBLANK(OBRAZ2!C14),"-",OBRAZ2!C23)</f>
        <v>63.402061855670098</v>
      </c>
      <c r="J377" s="851">
        <f>IF(ISBLANK(OBRAZ2!D14),"-",OBRAZ2!D23)</f>
        <v>66.683022571148186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23.882113821138212</v>
      </c>
      <c r="I379" s="851">
        <f>IF(ISBLANK(OBRAZ2!C16),"-",OBRAZ2!C25)</f>
        <v>23.814432989690719</v>
      </c>
      <c r="J379" s="851">
        <f>IF(ISBLANK(OBRAZ2!D16),"-",OBRAZ2!D25)</f>
        <v>17.909715407262023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8.6382113821138216</v>
      </c>
      <c r="I380" s="852">
        <f>IF(ISBLANK(OBRAZ2!C17),"-",OBRAZ2!C26)</f>
        <v>7.3711340206185572</v>
      </c>
      <c r="J380" s="852">
        <f>IF(ISBLANK(OBRAZ2!D17),"-",OBRAZ2!D26)</f>
        <v>12.365063788027477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14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47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2141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2325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283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89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95.1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680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103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49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143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1465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82.8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607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83.6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2.5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27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3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8106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40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8229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230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2.2999999999999998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75.2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96.9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93.2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11838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15.4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24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493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3185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64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39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3.5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3.2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95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3572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5.0999999999999996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1930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17.899999999999999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954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8.1999999999999993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187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438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187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91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11.9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62.6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35.799999999999997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25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692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101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1058.1759999999999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444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26661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274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19652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105545.60000000001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38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14799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12588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41640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27946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4</v>
      </c>
      <c r="C6" s="601">
        <v>19</v>
      </c>
      <c r="D6" s="612">
        <v>12</v>
      </c>
      <c r="E6" s="612">
        <v>7</v>
      </c>
      <c r="F6" s="1033">
        <v>423</v>
      </c>
      <c r="G6" s="612">
        <v>232</v>
      </c>
      <c r="H6" s="980">
        <v>191</v>
      </c>
      <c r="I6" s="1034">
        <v>27.6</v>
      </c>
      <c r="J6" s="612">
        <v>29</v>
      </c>
      <c r="K6" s="1035">
        <v>26</v>
      </c>
      <c r="L6" s="1033">
        <v>905</v>
      </c>
      <c r="M6" s="612">
        <v>454</v>
      </c>
      <c r="N6" s="1028">
        <v>451</v>
      </c>
      <c r="O6" s="1034">
        <v>56.2</v>
      </c>
      <c r="P6" s="612">
        <v>55.6</v>
      </c>
      <c r="Q6" s="1028">
        <v>56.8</v>
      </c>
      <c r="R6" s="1033">
        <v>640</v>
      </c>
      <c r="S6" s="612">
        <v>305</v>
      </c>
      <c r="T6" s="1035">
        <v>335</v>
      </c>
    </row>
    <row r="7" spans="1:20" x14ac:dyDescent="0.25">
      <c r="A7" s="286">
        <v>2021</v>
      </c>
      <c r="B7" s="602">
        <v>4</v>
      </c>
      <c r="C7" s="601">
        <v>20</v>
      </c>
      <c r="D7" s="612">
        <v>12</v>
      </c>
      <c r="E7" s="612">
        <v>8</v>
      </c>
      <c r="F7" s="1033">
        <v>366</v>
      </c>
      <c r="G7" s="612">
        <v>187</v>
      </c>
      <c r="H7" s="980">
        <v>179</v>
      </c>
      <c r="I7" s="1034">
        <v>24.3</v>
      </c>
      <c r="J7" s="612">
        <v>24.2</v>
      </c>
      <c r="K7" s="1035">
        <v>24.4</v>
      </c>
      <c r="L7" s="1033">
        <v>969</v>
      </c>
      <c r="M7" s="612">
        <v>495</v>
      </c>
      <c r="N7" s="1028">
        <v>474</v>
      </c>
      <c r="O7" s="1034">
        <v>61.2</v>
      </c>
      <c r="P7" s="612">
        <v>60.3</v>
      </c>
      <c r="Q7" s="1028">
        <v>62.1</v>
      </c>
      <c r="R7" s="1033">
        <v>605</v>
      </c>
      <c r="S7" s="612">
        <v>300</v>
      </c>
      <c r="T7" s="1035">
        <v>305</v>
      </c>
    </row>
    <row r="8" spans="1:20" x14ac:dyDescent="0.25">
      <c r="A8" s="219">
        <v>2022</v>
      </c>
      <c r="B8" s="617">
        <v>4</v>
      </c>
      <c r="C8" s="947">
        <v>17</v>
      </c>
      <c r="D8" s="981">
        <v>14</v>
      </c>
      <c r="E8" s="981">
        <v>3</v>
      </c>
      <c r="F8" s="1036">
        <v>397</v>
      </c>
      <c r="G8" s="981">
        <v>200</v>
      </c>
      <c r="H8" s="979">
        <v>197</v>
      </c>
      <c r="I8" s="754">
        <v>27.6</v>
      </c>
      <c r="J8" s="981">
        <v>27.9</v>
      </c>
      <c r="K8" s="1037">
        <v>27.3</v>
      </c>
      <c r="L8" s="1036">
        <v>1024</v>
      </c>
      <c r="M8" s="981">
        <v>500</v>
      </c>
      <c r="N8" s="691">
        <v>524</v>
      </c>
      <c r="O8" s="754">
        <v>67.099999999999994</v>
      </c>
      <c r="P8" s="981">
        <v>63.8</v>
      </c>
      <c r="Q8" s="691">
        <v>70.599999999999994</v>
      </c>
      <c r="R8" s="1036">
        <v>617</v>
      </c>
      <c r="S8" s="981">
        <v>327</v>
      </c>
      <c r="T8" s="1037">
        <v>290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47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2141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2325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283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89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680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49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143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88.32508250825083</v>
      </c>
      <c r="C21" s="739">
        <f>B10/(B7+B10)*100</f>
        <v>11.674917491749175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96.313173156586572</v>
      </c>
      <c r="C22" s="739">
        <f>B11/(B8+B11)*100</f>
        <v>3.6868268434134217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88.32508250825083</v>
      </c>
      <c r="C26" s="739">
        <f>C21</f>
        <v>11.674917491749175</v>
      </c>
    </row>
    <row r="27" spans="1:10" ht="24.75" x14ac:dyDescent="0.25">
      <c r="A27" s="742" t="s">
        <v>1407</v>
      </c>
      <c r="B27" s="739">
        <f>B22</f>
        <v>96.313173156586572</v>
      </c>
      <c r="C27" s="739">
        <f>C22</f>
        <v>3.6868268434134217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7</v>
      </c>
      <c r="C5" s="1095">
        <v>5</v>
      </c>
      <c r="D5" s="914" t="s">
        <v>5</v>
      </c>
      <c r="E5" s="211"/>
      <c r="F5" s="125">
        <v>2021</v>
      </c>
      <c r="G5" s="70">
        <v>12</v>
      </c>
      <c r="H5" s="55">
        <v>7</v>
      </c>
      <c r="I5" s="110">
        <v>5</v>
      </c>
      <c r="J5" s="70">
        <v>48</v>
      </c>
      <c r="K5" s="55">
        <v>0</v>
      </c>
      <c r="L5" s="110">
        <v>48</v>
      </c>
      <c r="M5" s="70">
        <v>2137</v>
      </c>
      <c r="N5" s="55">
        <v>2440</v>
      </c>
      <c r="O5" s="70">
        <v>286</v>
      </c>
      <c r="P5" s="110">
        <v>109</v>
      </c>
    </row>
    <row r="6" spans="1:16" x14ac:dyDescent="0.25">
      <c r="A6" s="923" t="s">
        <v>259</v>
      </c>
      <c r="B6" s="1096">
        <v>0</v>
      </c>
      <c r="C6" s="1097">
        <v>47</v>
      </c>
      <c r="D6" s="915" t="s">
        <v>5</v>
      </c>
      <c r="E6" s="254"/>
      <c r="F6" s="125">
        <v>2022</v>
      </c>
      <c r="G6" s="212">
        <v>12</v>
      </c>
      <c r="H6" s="58">
        <v>7</v>
      </c>
      <c r="I6" s="160">
        <v>5</v>
      </c>
      <c r="J6" s="212">
        <v>47</v>
      </c>
      <c r="K6" s="58">
        <v>0</v>
      </c>
      <c r="L6" s="160">
        <v>47</v>
      </c>
      <c r="M6" s="212">
        <v>2141</v>
      </c>
      <c r="N6" s="58">
        <v>2325</v>
      </c>
      <c r="O6" s="212">
        <v>283</v>
      </c>
      <c r="P6" s="160">
        <v>89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14</v>
      </c>
      <c r="H7" s="94">
        <v>9</v>
      </c>
      <c r="I7" s="169">
        <v>5</v>
      </c>
      <c r="J7" s="167"/>
      <c r="K7" s="94"/>
      <c r="L7" s="169"/>
      <c r="M7" s="167">
        <v>2437</v>
      </c>
      <c r="N7" s="94">
        <v>2408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7</v>
      </c>
      <c r="C11" s="918">
        <f>IF(ISBLANK(C5),"",C5)</f>
        <v>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47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94.9</v>
      </c>
      <c r="C5" s="611">
        <v>94</v>
      </c>
      <c r="D5" s="945">
        <v>95.8</v>
      </c>
      <c r="E5" s="610"/>
      <c r="F5" s="611"/>
      <c r="G5" s="945"/>
      <c r="H5" s="610"/>
      <c r="I5" s="611"/>
      <c r="J5" s="945"/>
      <c r="K5" s="610">
        <v>677</v>
      </c>
      <c r="L5" s="611">
        <v>353</v>
      </c>
      <c r="M5" s="945">
        <v>324</v>
      </c>
      <c r="N5" s="610">
        <v>98.4</v>
      </c>
      <c r="O5" s="611">
        <v>97.8</v>
      </c>
      <c r="P5" s="945">
        <v>99.1</v>
      </c>
      <c r="Q5" s="610">
        <v>0.4</v>
      </c>
      <c r="R5" s="611">
        <v>0.9</v>
      </c>
      <c r="S5" s="945">
        <v>0</v>
      </c>
    </row>
    <row r="6" spans="1:19" x14ac:dyDescent="0.25">
      <c r="A6" s="286">
        <v>2021</v>
      </c>
      <c r="B6" s="457">
        <v>93.7</v>
      </c>
      <c r="C6" s="458">
        <v>92</v>
      </c>
      <c r="D6" s="976">
        <v>95.4</v>
      </c>
      <c r="E6" s="457">
        <v>47</v>
      </c>
      <c r="F6" s="458">
        <v>33</v>
      </c>
      <c r="G6" s="976">
        <v>14</v>
      </c>
      <c r="H6" s="457">
        <v>45</v>
      </c>
      <c r="I6" s="458">
        <v>15</v>
      </c>
      <c r="J6" s="976">
        <v>30</v>
      </c>
      <c r="K6" s="457">
        <v>648</v>
      </c>
      <c r="L6" s="458">
        <v>357</v>
      </c>
      <c r="M6" s="976">
        <v>291</v>
      </c>
      <c r="N6" s="457">
        <v>95.5</v>
      </c>
      <c r="O6" s="458">
        <v>97.8</v>
      </c>
      <c r="P6" s="976">
        <v>90</v>
      </c>
      <c r="Q6" s="457">
        <v>0.1</v>
      </c>
      <c r="R6" s="458">
        <v>0.1</v>
      </c>
      <c r="S6" s="976">
        <v>0.1</v>
      </c>
    </row>
    <row r="7" spans="1:19" x14ac:dyDescent="0.25">
      <c r="A7" s="286">
        <v>2022</v>
      </c>
      <c r="B7" s="601">
        <v>95.1</v>
      </c>
      <c r="C7" s="612">
        <v>94.2</v>
      </c>
      <c r="D7" s="980">
        <v>96</v>
      </c>
      <c r="E7" s="601">
        <v>51</v>
      </c>
      <c r="F7" s="612">
        <v>35</v>
      </c>
      <c r="G7" s="980">
        <v>16</v>
      </c>
      <c r="H7" s="601">
        <v>93</v>
      </c>
      <c r="I7" s="612">
        <v>39</v>
      </c>
      <c r="J7" s="980">
        <v>54</v>
      </c>
      <c r="K7" s="601">
        <v>680</v>
      </c>
      <c r="L7" s="612">
        <v>347</v>
      </c>
      <c r="M7" s="980">
        <v>333</v>
      </c>
      <c r="N7" s="601">
        <v>103</v>
      </c>
      <c r="O7" s="612">
        <v>102</v>
      </c>
      <c r="P7" s="980">
        <v>104.1</v>
      </c>
      <c r="Q7" s="601">
        <v>0.3</v>
      </c>
      <c r="R7" s="612">
        <v>0.1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49</v>
      </c>
      <c r="F8" s="981">
        <v>35</v>
      </c>
      <c r="G8" s="979">
        <v>14</v>
      </c>
      <c r="H8" s="947">
        <v>143</v>
      </c>
      <c r="I8" s="981">
        <v>67</v>
      </c>
      <c r="J8" s="979">
        <v>76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7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82.8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83.6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2.5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27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2220763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28826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285</v>
      </c>
      <c r="C5" s="616">
        <v>208</v>
      </c>
      <c r="D5" s="616">
        <v>77</v>
      </c>
      <c r="E5" s="599">
        <v>1412</v>
      </c>
      <c r="F5" s="616">
        <v>822</v>
      </c>
      <c r="G5" s="945">
        <v>590</v>
      </c>
      <c r="H5" s="616">
        <v>746</v>
      </c>
      <c r="I5" s="616">
        <v>284</v>
      </c>
      <c r="J5" s="616">
        <v>462</v>
      </c>
      <c r="K5" s="217">
        <f>SUM(B5,E5,H5)</f>
        <v>2443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268</v>
      </c>
      <c r="C6" s="612">
        <v>182</v>
      </c>
      <c r="D6" s="946">
        <v>86</v>
      </c>
      <c r="E6" s="601">
        <v>1331</v>
      </c>
      <c r="F6" s="612">
        <v>770</v>
      </c>
      <c r="G6" s="946">
        <v>561</v>
      </c>
      <c r="H6" s="601">
        <v>723</v>
      </c>
      <c r="I6" s="612">
        <v>271</v>
      </c>
      <c r="J6" s="612">
        <v>452</v>
      </c>
      <c r="K6" s="218">
        <f>SUM(B6,E6,H6)</f>
        <v>2322</v>
      </c>
      <c r="M6" s="105" t="s">
        <v>284</v>
      </c>
      <c r="N6" s="171">
        <f>IF(ISBLANK(J7),"",J7)</f>
        <v>415</v>
      </c>
      <c r="O6" s="80">
        <f>IF(ISBLANK(I7),"",I7)</f>
        <v>276</v>
      </c>
      <c r="P6" s="211"/>
    </row>
    <row r="7" spans="1:17" ht="24.75" x14ac:dyDescent="0.25">
      <c r="A7" s="218">
        <v>2023</v>
      </c>
      <c r="B7" s="601">
        <v>157</v>
      </c>
      <c r="C7" s="612">
        <v>94</v>
      </c>
      <c r="D7" s="946">
        <v>63</v>
      </c>
      <c r="E7" s="601">
        <v>617</v>
      </c>
      <c r="F7" s="612">
        <v>310</v>
      </c>
      <c r="G7" s="946">
        <v>307</v>
      </c>
      <c r="H7" s="601">
        <v>691</v>
      </c>
      <c r="I7" s="612">
        <v>276</v>
      </c>
      <c r="J7" s="612">
        <v>415</v>
      </c>
      <c r="K7" s="218">
        <f>SUM(B7,E7,H7)</f>
        <v>1465</v>
      </c>
      <c r="M7" s="106" t="s">
        <v>285</v>
      </c>
      <c r="N7" s="220">
        <f>IF(ISBLANK(G7),"",G7)</f>
        <v>307</v>
      </c>
      <c r="O7" s="107">
        <f>IF(ISBLANK(F7),"",F7)</f>
        <v>310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63</v>
      </c>
      <c r="O8" s="83">
        <f>IF(ISBLANK(C7),"",C7)</f>
        <v>94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415</v>
      </c>
      <c r="O13" s="80">
        <f>IF(ISBLANK(I7),"",I7)</f>
        <v>276</v>
      </c>
      <c r="P13" s="211"/>
    </row>
    <row r="14" spans="1:17" ht="27.75" customHeight="1" x14ac:dyDescent="0.25">
      <c r="M14" s="106" t="s">
        <v>515</v>
      </c>
      <c r="N14" s="220">
        <f>IF(ISBLANK(G7),"",G7)</f>
        <v>307</v>
      </c>
      <c r="O14" s="107">
        <f>IF(ISBLANK(F7),"",F7)</f>
        <v>310</v>
      </c>
      <c r="P14" s="211"/>
    </row>
    <row r="15" spans="1:17" ht="26.25" customHeight="1" x14ac:dyDescent="0.25">
      <c r="M15" s="108" t="s">
        <v>516</v>
      </c>
      <c r="N15" s="170">
        <f>IF(ISBLANK(D7),"",D7)</f>
        <v>63</v>
      </c>
      <c r="O15" s="83">
        <f>IF(ISBLANK(C7),"",C7)</f>
        <v>94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81</v>
      </c>
      <c r="C21" s="616">
        <v>58</v>
      </c>
      <c r="D21" s="616">
        <v>23</v>
      </c>
      <c r="E21" s="599">
        <v>343</v>
      </c>
      <c r="F21" s="616">
        <v>202</v>
      </c>
      <c r="G21" s="945">
        <v>141</v>
      </c>
      <c r="H21" s="616">
        <v>162</v>
      </c>
      <c r="I21" s="616">
        <v>65</v>
      </c>
      <c r="J21" s="616">
        <v>97</v>
      </c>
      <c r="K21" s="217">
        <f>SUM(B21,E21,H21)</f>
        <v>586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96</v>
      </c>
      <c r="C22" s="1028">
        <v>68</v>
      </c>
      <c r="D22" s="980">
        <v>28</v>
      </c>
      <c r="E22" s="1034">
        <v>371</v>
      </c>
      <c r="F22" s="1028">
        <v>212</v>
      </c>
      <c r="G22" s="980">
        <v>159</v>
      </c>
      <c r="H22" s="1034">
        <v>185</v>
      </c>
      <c r="I22" s="1028">
        <v>73</v>
      </c>
      <c r="J22" s="1028">
        <v>112</v>
      </c>
      <c r="K22" s="218">
        <f>SUM(B22,E22,H22)</f>
        <v>652</v>
      </c>
      <c r="M22" s="105" t="s">
        <v>284</v>
      </c>
      <c r="N22" s="171">
        <f>IF(ISBLANK(J23),"",J23)</f>
        <v>117</v>
      </c>
      <c r="O22" s="80">
        <f>IF(ISBLANK(I23),"",I23)</f>
        <v>67</v>
      </c>
      <c r="P22" s="211"/>
    </row>
    <row r="23" spans="1:17" ht="24.75" x14ac:dyDescent="0.25">
      <c r="A23" s="218">
        <v>2022</v>
      </c>
      <c r="B23" s="1034">
        <v>83</v>
      </c>
      <c r="C23" s="1028">
        <v>59</v>
      </c>
      <c r="D23" s="980">
        <v>24</v>
      </c>
      <c r="E23" s="1034">
        <v>340</v>
      </c>
      <c r="F23" s="1028">
        <v>185</v>
      </c>
      <c r="G23" s="980">
        <v>155</v>
      </c>
      <c r="H23" s="1034">
        <v>184</v>
      </c>
      <c r="I23" s="1028">
        <v>67</v>
      </c>
      <c r="J23" s="1028">
        <v>117</v>
      </c>
      <c r="K23" s="218">
        <f>SUM(B23,E23,H23)</f>
        <v>607</v>
      </c>
      <c r="M23" s="106" t="s">
        <v>285</v>
      </c>
      <c r="N23" s="220">
        <f>IF(ISBLANK(G23),"",G23)</f>
        <v>155</v>
      </c>
      <c r="O23" s="107">
        <f>IF(ISBLANK(F23),"",F23)</f>
        <v>185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24</v>
      </c>
      <c r="O24" s="109">
        <f>IF(ISBLANK(C23),"",C23)</f>
        <v>59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117</v>
      </c>
      <c r="O29" s="80">
        <f>IF(ISBLANK(I23),"",I23)</f>
        <v>67</v>
      </c>
      <c r="P29" s="211"/>
    </row>
    <row r="30" spans="1:17" ht="27.75" customHeight="1" x14ac:dyDescent="0.25">
      <c r="M30" s="106" t="s">
        <v>515</v>
      </c>
      <c r="N30" s="220">
        <f>IF(ISBLANK(G23),"",G23)</f>
        <v>155</v>
      </c>
      <c r="O30" s="107">
        <f>IF(ISBLANK(F23),"",F23)</f>
        <v>185</v>
      </c>
      <c r="P30" s="211"/>
    </row>
    <row r="31" spans="1:17" ht="27.75" customHeight="1" x14ac:dyDescent="0.25">
      <c r="M31" s="108" t="s">
        <v>516</v>
      </c>
      <c r="N31" s="221">
        <f>IF(ISBLANK(D23),"",D23)</f>
        <v>24</v>
      </c>
      <c r="O31" s="109">
        <f>IF(ISBLANK(C23),"",C23)</f>
        <v>59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1107765</v>
      </c>
      <c r="D5" s="253"/>
    </row>
    <row r="6" spans="1:4" ht="30" x14ac:dyDescent="0.25">
      <c r="A6" s="686" t="s">
        <v>474</v>
      </c>
      <c r="B6" s="617">
        <v>1112998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81.7</v>
      </c>
      <c r="D5" s="611">
        <v>82.3</v>
      </c>
      <c r="E5" s="945">
        <v>81</v>
      </c>
      <c r="F5" s="610"/>
      <c r="G5" s="611"/>
      <c r="H5" s="945"/>
      <c r="I5" s="610">
        <v>0.4</v>
      </c>
      <c r="J5" s="611">
        <v>0.3</v>
      </c>
      <c r="K5" s="945">
        <v>0.6</v>
      </c>
      <c r="L5" s="610">
        <v>76.7</v>
      </c>
      <c r="M5" s="611">
        <v>77.8</v>
      </c>
      <c r="N5" s="945">
        <v>75.400000000000006</v>
      </c>
    </row>
    <row r="6" spans="1:14" x14ac:dyDescent="0.25">
      <c r="A6" s="286">
        <v>2021</v>
      </c>
      <c r="B6" s="457">
        <v>9</v>
      </c>
      <c r="C6" s="457">
        <v>80.900000000000006</v>
      </c>
      <c r="D6" s="458">
        <v>84.8</v>
      </c>
      <c r="E6" s="976">
        <v>76.7</v>
      </c>
      <c r="F6" s="457">
        <v>46</v>
      </c>
      <c r="G6" s="458">
        <v>31</v>
      </c>
      <c r="H6" s="976">
        <v>15</v>
      </c>
      <c r="I6" s="457">
        <v>0.6</v>
      </c>
      <c r="J6" s="458">
        <v>0.5</v>
      </c>
      <c r="K6" s="976">
        <v>0.7</v>
      </c>
      <c r="L6" s="457">
        <v>84.9</v>
      </c>
      <c r="M6" s="458">
        <v>87.8</v>
      </c>
      <c r="N6" s="976">
        <v>81.7</v>
      </c>
    </row>
    <row r="7" spans="1:14" x14ac:dyDescent="0.25">
      <c r="A7" s="286">
        <v>2022</v>
      </c>
      <c r="B7" s="601">
        <v>9</v>
      </c>
      <c r="C7" s="601">
        <v>82.8</v>
      </c>
      <c r="D7" s="612">
        <v>85.1</v>
      </c>
      <c r="E7" s="980">
        <v>80.5</v>
      </c>
      <c r="F7" s="601">
        <v>23</v>
      </c>
      <c r="G7" s="612">
        <v>16</v>
      </c>
      <c r="H7" s="980">
        <v>7</v>
      </c>
      <c r="I7" s="601">
        <v>2.5</v>
      </c>
      <c r="J7" s="612">
        <v>4.2</v>
      </c>
      <c r="K7" s="980">
        <v>0.4</v>
      </c>
      <c r="L7" s="601">
        <v>83.6</v>
      </c>
      <c r="M7" s="612">
        <v>85.9</v>
      </c>
      <c r="N7" s="980">
        <v>81.3</v>
      </c>
    </row>
    <row r="8" spans="1:14" x14ac:dyDescent="0.25">
      <c r="A8" s="219">
        <v>2023</v>
      </c>
      <c r="B8" s="947">
        <v>7</v>
      </c>
      <c r="C8" s="947"/>
      <c r="D8" s="981"/>
      <c r="E8" s="979"/>
      <c r="F8" s="947">
        <v>27</v>
      </c>
      <c r="G8" s="981">
        <v>18</v>
      </c>
      <c r="H8" s="979">
        <v>9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82</v>
      </c>
      <c r="C5" s="207">
        <v>50</v>
      </c>
      <c r="G5" s="113"/>
      <c r="H5" s="174" t="s">
        <v>586</v>
      </c>
      <c r="I5" s="207">
        <v>55</v>
      </c>
      <c r="J5" s="207">
        <v>43</v>
      </c>
    </row>
    <row r="6" spans="1:13" ht="15" customHeight="1" x14ac:dyDescent="0.25">
      <c r="A6" s="175" t="s">
        <v>587</v>
      </c>
      <c r="B6" s="208">
        <v>1749</v>
      </c>
      <c r="C6" s="208">
        <v>440</v>
      </c>
      <c r="G6" s="113"/>
      <c r="H6" s="175" t="s">
        <v>587</v>
      </c>
      <c r="I6" s="208">
        <v>395</v>
      </c>
      <c r="J6" s="208">
        <v>155</v>
      </c>
    </row>
    <row r="7" spans="1:13" ht="15" customHeight="1" x14ac:dyDescent="0.25">
      <c r="A7" s="175" t="s">
        <v>588</v>
      </c>
      <c r="B7" s="208">
        <v>8087</v>
      </c>
      <c r="C7" s="208">
        <v>4816</v>
      </c>
      <c r="G7" s="113"/>
      <c r="H7" s="175" t="s">
        <v>588</v>
      </c>
      <c r="I7" s="208">
        <v>3119</v>
      </c>
      <c r="J7" s="208">
        <v>1456</v>
      </c>
    </row>
    <row r="8" spans="1:13" ht="15" customHeight="1" x14ac:dyDescent="0.25">
      <c r="A8" s="175" t="s">
        <v>589</v>
      </c>
      <c r="B8" s="208">
        <v>9696</v>
      </c>
      <c r="C8" s="208">
        <v>10250</v>
      </c>
      <c r="G8" s="113"/>
      <c r="H8" s="175" t="s">
        <v>589</v>
      </c>
      <c r="I8" s="208">
        <v>7731</v>
      </c>
      <c r="J8" s="208">
        <v>7242</v>
      </c>
    </row>
    <row r="9" spans="1:13" ht="15" customHeight="1" x14ac:dyDescent="0.25">
      <c r="A9" s="175" t="s">
        <v>590</v>
      </c>
      <c r="B9" s="208">
        <v>15810</v>
      </c>
      <c r="C9" s="208">
        <v>20110</v>
      </c>
      <c r="G9" s="113"/>
      <c r="H9" s="175" t="s">
        <v>590</v>
      </c>
      <c r="I9" s="208">
        <v>15589</v>
      </c>
      <c r="J9" s="208">
        <v>19430</v>
      </c>
    </row>
    <row r="10" spans="1:13" ht="15" customHeight="1" x14ac:dyDescent="0.25">
      <c r="A10" s="175" t="s">
        <v>591</v>
      </c>
      <c r="B10" s="208">
        <v>2269</v>
      </c>
      <c r="C10" s="208">
        <v>2344</v>
      </c>
      <c r="G10" s="113"/>
      <c r="H10" s="175" t="s">
        <v>591</v>
      </c>
      <c r="I10" s="208">
        <v>2412</v>
      </c>
      <c r="J10" s="208">
        <v>2176</v>
      </c>
    </row>
    <row r="11" spans="1:13" ht="15" customHeight="1" x14ac:dyDescent="0.25">
      <c r="A11" s="176" t="s">
        <v>592</v>
      </c>
      <c r="B11" s="209">
        <v>2618</v>
      </c>
      <c r="C11" s="209">
        <v>3061</v>
      </c>
      <c r="G11" s="113"/>
      <c r="H11" s="176" t="s">
        <v>592</v>
      </c>
      <c r="I11" s="209">
        <v>4089</v>
      </c>
      <c r="J11" s="209">
        <v>3730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82</v>
      </c>
      <c r="C17" s="178">
        <f>IF(ISBLANK(C5),"0",C5)</f>
        <v>50</v>
      </c>
      <c r="G17" s="113"/>
      <c r="H17" s="174" t="s">
        <v>586</v>
      </c>
      <c r="I17" s="177">
        <f>IF(ISBLANK(I5),"0",I5)</f>
        <v>55</v>
      </c>
      <c r="J17" s="178">
        <f>IF(ISBLANK(J5),"0",J5)</f>
        <v>43</v>
      </c>
    </row>
    <row r="18" spans="1:13" ht="15" customHeight="1" x14ac:dyDescent="0.25">
      <c r="A18" s="175" t="s">
        <v>587</v>
      </c>
      <c r="B18" s="179">
        <f t="shared" ref="B18:C18" si="0">IF(ISBLANK(B6),"0",B6)</f>
        <v>1749</v>
      </c>
      <c r="C18" s="180">
        <f t="shared" si="0"/>
        <v>440</v>
      </c>
      <c r="G18" s="113"/>
      <c r="H18" s="175" t="s">
        <v>587</v>
      </c>
      <c r="I18" s="179">
        <f t="shared" ref="I18:J18" si="1">IF(ISBLANK(I6),"0",I6)</f>
        <v>395</v>
      </c>
      <c r="J18" s="180">
        <f t="shared" si="1"/>
        <v>155</v>
      </c>
    </row>
    <row r="19" spans="1:13" ht="15" customHeight="1" x14ac:dyDescent="0.25">
      <c r="A19" s="175" t="s">
        <v>588</v>
      </c>
      <c r="B19" s="179">
        <f t="shared" ref="B19:C19" si="2">IF(ISBLANK(B7),"0",B7)</f>
        <v>8087</v>
      </c>
      <c r="C19" s="180">
        <f t="shared" si="2"/>
        <v>4816</v>
      </c>
      <c r="G19" s="113"/>
      <c r="H19" s="175" t="s">
        <v>588</v>
      </c>
      <c r="I19" s="179">
        <f t="shared" ref="I19:J19" si="3">IF(ISBLANK(I7),"0",I7)</f>
        <v>3119</v>
      </c>
      <c r="J19" s="180">
        <f t="shared" si="3"/>
        <v>1456</v>
      </c>
    </row>
    <row r="20" spans="1:13" ht="15" customHeight="1" x14ac:dyDescent="0.25">
      <c r="A20" s="175" t="s">
        <v>589</v>
      </c>
      <c r="B20" s="179">
        <f t="shared" ref="B20:C20" si="4">IF(ISBLANK(B8),"0",B8)</f>
        <v>9696</v>
      </c>
      <c r="C20" s="180">
        <f t="shared" si="4"/>
        <v>10250</v>
      </c>
      <c r="G20" s="113"/>
      <c r="H20" s="175" t="s">
        <v>589</v>
      </c>
      <c r="I20" s="179">
        <f t="shared" ref="I20:J20" si="5">IF(ISBLANK(I8),"0",I8)</f>
        <v>7731</v>
      </c>
      <c r="J20" s="180">
        <f t="shared" si="5"/>
        <v>7242</v>
      </c>
    </row>
    <row r="21" spans="1:13" ht="15" customHeight="1" x14ac:dyDescent="0.25">
      <c r="A21" s="175" t="s">
        <v>590</v>
      </c>
      <c r="B21" s="179">
        <f t="shared" ref="B21:C21" si="6">IF(ISBLANK(B9),"0",B9)</f>
        <v>15810</v>
      </c>
      <c r="C21" s="180">
        <f t="shared" si="6"/>
        <v>20110</v>
      </c>
      <c r="G21" s="113"/>
      <c r="H21" s="175" t="s">
        <v>590</v>
      </c>
      <c r="I21" s="179">
        <f t="shared" ref="I21:J21" si="7">IF(ISBLANK(I9),"0",I9)</f>
        <v>15589</v>
      </c>
      <c r="J21" s="180">
        <f t="shared" si="7"/>
        <v>19430</v>
      </c>
    </row>
    <row r="22" spans="1:13" ht="15" customHeight="1" x14ac:dyDescent="0.25">
      <c r="A22" s="175" t="s">
        <v>591</v>
      </c>
      <c r="B22" s="179">
        <f t="shared" ref="B22:C22" si="8">IF(ISBLANK(B10),"0",B10)</f>
        <v>2269</v>
      </c>
      <c r="C22" s="180">
        <f t="shared" si="8"/>
        <v>2344</v>
      </c>
      <c r="G22" s="113"/>
      <c r="H22" s="175" t="s">
        <v>591</v>
      </c>
      <c r="I22" s="179">
        <f t="shared" ref="I22:J22" si="9">IF(ISBLANK(I10),"0",I10)</f>
        <v>2412</v>
      </c>
      <c r="J22" s="180">
        <f t="shared" si="9"/>
        <v>2176</v>
      </c>
    </row>
    <row r="23" spans="1:13" ht="15" customHeight="1" x14ac:dyDescent="0.25">
      <c r="A23" s="176" t="s">
        <v>592</v>
      </c>
      <c r="B23" s="181">
        <f t="shared" ref="B23:C23" si="10">IF(ISBLANK(B11),"0",B11)</f>
        <v>2618</v>
      </c>
      <c r="C23" s="182">
        <f t="shared" si="10"/>
        <v>3061</v>
      </c>
      <c r="G23" s="113"/>
      <c r="H23" s="176" t="s">
        <v>592</v>
      </c>
      <c r="I23" s="181">
        <f t="shared" ref="I23:J23" si="11">IF(ISBLANK(I11),"0",I11)</f>
        <v>4089</v>
      </c>
      <c r="J23" s="182">
        <f t="shared" si="11"/>
        <v>3730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0.20341842177073252</v>
      </c>
      <c r="C29" s="184">
        <f>C17/SUM(C17:C23)*100</f>
        <v>0.12174040076939933</v>
      </c>
      <c r="D29" s="253"/>
      <c r="E29" s="253"/>
      <c r="G29" s="113"/>
      <c r="H29" s="174" t="s">
        <v>593</v>
      </c>
      <c r="I29" s="184">
        <f>I17/SUM(I17:I23)*100</f>
        <v>0.16471997604073077</v>
      </c>
      <c r="J29" s="184">
        <f>J17/SUM(J17:J23)*100</f>
        <v>0.12561346108903951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4.3387660936220884</v>
      </c>
      <c r="C30" s="185">
        <f>C18/SUM(C17:C23)*100</f>
        <v>1.0713155267707142</v>
      </c>
      <c r="D30" s="253"/>
      <c r="E30" s="253"/>
      <c r="G30" s="113"/>
      <c r="H30" s="175" t="s">
        <v>594</v>
      </c>
      <c r="I30" s="185">
        <f>I18/SUM(I17:I23)*100</f>
        <v>1.1829889188379754</v>
      </c>
      <c r="J30" s="185">
        <f>J18/SUM(J17:J23)*100</f>
        <v>0.45279270857677029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20.061521669023342</v>
      </c>
      <c r="C31" s="185">
        <f>C19/SUM(C17:C23)*100</f>
        <v>11.726035402108543</v>
      </c>
      <c r="D31" s="253"/>
      <c r="E31" s="253"/>
      <c r="G31" s="113"/>
      <c r="H31" s="175" t="s">
        <v>595</v>
      </c>
      <c r="I31" s="185">
        <f>I19/SUM(I17:I23)*100</f>
        <v>9.341120095837077</v>
      </c>
      <c r="J31" s="185">
        <f>J19/SUM(J17:J23)*100</f>
        <v>4.2533302173405003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24.052988018158818</v>
      </c>
      <c r="C32" s="185">
        <f>C20/SUM(C17:C23)*100</f>
        <v>24.956782157726863</v>
      </c>
      <c r="D32" s="253"/>
      <c r="E32" s="253"/>
      <c r="G32" s="113"/>
      <c r="H32" s="175" t="s">
        <v>596</v>
      </c>
      <c r="I32" s="185">
        <f>I20/SUM(I17:I23)*100</f>
        <v>23.153638814016173</v>
      </c>
      <c r="J32" s="185">
        <f>J20/SUM(J17:J23)*100</f>
        <v>21.155643842019163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39.220064002381484</v>
      </c>
      <c r="C33" s="185">
        <f>C21/SUM(C17:C23)*100</f>
        <v>48.963989189452413</v>
      </c>
      <c r="D33" s="253"/>
      <c r="E33" s="253"/>
      <c r="G33" s="113"/>
      <c r="H33" s="175" t="s">
        <v>597</v>
      </c>
      <c r="I33" s="185">
        <f>I21/SUM(I17:I23)*100</f>
        <v>46.687631027253666</v>
      </c>
      <c r="J33" s="185">
        <f>J21/SUM(J17:J23)*100</f>
        <v>56.759756952559002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5.628736573143807</v>
      </c>
      <c r="C34" s="185">
        <f>C22/SUM(C17:C23)*100</f>
        <v>5.707189988069441</v>
      </c>
      <c r="D34" s="253"/>
      <c r="E34" s="253"/>
      <c r="G34" s="113"/>
      <c r="H34" s="175" t="s">
        <v>598</v>
      </c>
      <c r="I34" s="185">
        <f>I22/SUM(I17:I23)*100</f>
        <v>7.223719676549865</v>
      </c>
      <c r="J34" s="185">
        <f>J22/SUM(J17:J23)*100</f>
        <v>6.3566253797616268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6.4945052218997299</v>
      </c>
      <c r="C35" s="186">
        <f>C23/SUM(C17:C23)*100</f>
        <v>7.4529473351026274</v>
      </c>
      <c r="D35" s="253"/>
      <c r="E35" s="253"/>
      <c r="G35" s="113"/>
      <c r="H35" s="176" t="s">
        <v>599</v>
      </c>
      <c r="I35" s="186">
        <f>I23/SUM(I17:I23)*100</f>
        <v>12.24618149146451</v>
      </c>
      <c r="J35" s="186">
        <f>J23/SUM(J17:J23)*100</f>
        <v>10.896237438653891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0.20341842177073252</v>
      </c>
      <c r="C41" s="184">
        <f t="shared" si="12"/>
        <v>0.12174040076939933</v>
      </c>
      <c r="G41" s="113"/>
      <c r="H41" s="174" t="s">
        <v>601</v>
      </c>
      <c r="I41" s="184">
        <f t="shared" ref="I41:J41" si="13">I29</f>
        <v>0.16471997604073077</v>
      </c>
      <c r="J41" s="184">
        <f t="shared" si="13"/>
        <v>0.12561346108903951</v>
      </c>
    </row>
    <row r="42" spans="1:12" x14ac:dyDescent="0.25">
      <c r="A42" s="175" t="s">
        <v>602</v>
      </c>
      <c r="B42" s="185">
        <f t="shared" si="12"/>
        <v>4.3387660936220884</v>
      </c>
      <c r="C42" s="185">
        <f t="shared" si="12"/>
        <v>1.0713155267707142</v>
      </c>
      <c r="G42" s="113"/>
      <c r="H42" s="175" t="s">
        <v>602</v>
      </c>
      <c r="I42" s="185">
        <f t="shared" ref="I42:J42" si="14">I30</f>
        <v>1.1829889188379754</v>
      </c>
      <c r="J42" s="185">
        <f t="shared" si="14"/>
        <v>0.45279270857677029</v>
      </c>
    </row>
    <row r="43" spans="1:12" x14ac:dyDescent="0.25">
      <c r="A43" s="175" t="s">
        <v>603</v>
      </c>
      <c r="B43" s="185">
        <f t="shared" si="12"/>
        <v>20.061521669023342</v>
      </c>
      <c r="C43" s="185">
        <f t="shared" si="12"/>
        <v>11.726035402108543</v>
      </c>
      <c r="G43" s="113"/>
      <c r="H43" s="175" t="s">
        <v>603</v>
      </c>
      <c r="I43" s="185">
        <f t="shared" ref="I43:J43" si="15">I31</f>
        <v>9.341120095837077</v>
      </c>
      <c r="J43" s="185">
        <f t="shared" si="15"/>
        <v>4.2533302173405003</v>
      </c>
    </row>
    <row r="44" spans="1:12" x14ac:dyDescent="0.25">
      <c r="A44" s="175" t="s">
        <v>604</v>
      </c>
      <c r="B44" s="185">
        <f t="shared" si="12"/>
        <v>24.052988018158818</v>
      </c>
      <c r="C44" s="185">
        <f t="shared" si="12"/>
        <v>24.956782157726863</v>
      </c>
      <c r="G44" s="113"/>
      <c r="H44" s="175" t="s">
        <v>604</v>
      </c>
      <c r="I44" s="185">
        <f t="shared" ref="I44:J44" si="16">I32</f>
        <v>23.153638814016173</v>
      </c>
      <c r="J44" s="185">
        <f t="shared" si="16"/>
        <v>21.155643842019163</v>
      </c>
    </row>
    <row r="45" spans="1:12" x14ac:dyDescent="0.25">
      <c r="A45" s="175" t="s">
        <v>605</v>
      </c>
      <c r="B45" s="185">
        <f t="shared" si="12"/>
        <v>39.220064002381484</v>
      </c>
      <c r="C45" s="185">
        <f t="shared" si="12"/>
        <v>48.963989189452413</v>
      </c>
      <c r="G45" s="113"/>
      <c r="H45" s="175" t="s">
        <v>605</v>
      </c>
      <c r="I45" s="185">
        <f t="shared" ref="I45:J45" si="17">I33</f>
        <v>46.687631027253666</v>
      </c>
      <c r="J45" s="185">
        <f t="shared" si="17"/>
        <v>56.759756952559002</v>
      </c>
    </row>
    <row r="46" spans="1:12" x14ac:dyDescent="0.25">
      <c r="A46" s="175" t="s">
        <v>606</v>
      </c>
      <c r="B46" s="185">
        <f t="shared" si="12"/>
        <v>5.628736573143807</v>
      </c>
      <c r="C46" s="185">
        <f t="shared" si="12"/>
        <v>5.707189988069441</v>
      </c>
      <c r="G46" s="113"/>
      <c r="H46" s="175" t="s">
        <v>606</v>
      </c>
      <c r="I46" s="185">
        <f t="shared" ref="I46:J46" si="18">I34</f>
        <v>7.223719676549865</v>
      </c>
      <c r="J46" s="185">
        <f t="shared" si="18"/>
        <v>6.3566253797616268</v>
      </c>
    </row>
    <row r="47" spans="1:12" x14ac:dyDescent="0.25">
      <c r="A47" s="176" t="s">
        <v>607</v>
      </c>
      <c r="B47" s="186">
        <f t="shared" si="12"/>
        <v>6.4945052218997299</v>
      </c>
      <c r="C47" s="186">
        <f t="shared" si="12"/>
        <v>7.4529473351026274</v>
      </c>
      <c r="G47" s="113"/>
      <c r="H47" s="176" t="s">
        <v>607</v>
      </c>
      <c r="I47" s="186">
        <f t="shared" ref="I47:J47" si="19">I35</f>
        <v>12.24618149146451</v>
      </c>
      <c r="J47" s="186">
        <f t="shared" si="19"/>
        <v>10.896237438653891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25461</v>
      </c>
      <c r="C5" s="207">
        <v>23920</v>
      </c>
      <c r="D5" s="253"/>
      <c r="E5" s="253"/>
      <c r="F5" s="1003"/>
      <c r="H5" s="174" t="s">
        <v>624</v>
      </c>
      <c r="I5" s="207">
        <v>12461</v>
      </c>
      <c r="J5" s="207">
        <v>11505</v>
      </c>
    </row>
    <row r="6" spans="1:10" ht="15" customHeight="1" x14ac:dyDescent="0.25">
      <c r="A6" s="175" t="s">
        <v>625</v>
      </c>
      <c r="B6" s="208">
        <v>4760</v>
      </c>
      <c r="C6" s="208">
        <v>5324</v>
      </c>
      <c r="D6" s="253"/>
      <c r="E6" s="253"/>
      <c r="F6" s="1003"/>
      <c r="H6" s="175" t="s">
        <v>625</v>
      </c>
      <c r="I6" s="208">
        <v>8468</v>
      </c>
      <c r="J6" s="208">
        <v>9976</v>
      </c>
    </row>
    <row r="7" spans="1:10" ht="15" customHeight="1" x14ac:dyDescent="0.25">
      <c r="A7" s="176" t="s">
        <v>626</v>
      </c>
      <c r="B7" s="209">
        <v>10090</v>
      </c>
      <c r="C7" s="209">
        <v>11827</v>
      </c>
      <c r="D7" s="253"/>
      <c r="E7" s="253"/>
      <c r="F7" s="1003"/>
      <c r="H7" s="175" t="s">
        <v>626</v>
      </c>
      <c r="I7" s="208">
        <v>12402</v>
      </c>
      <c r="J7" s="208">
        <v>12688</v>
      </c>
    </row>
    <row r="8" spans="1:10" x14ac:dyDescent="0.25">
      <c r="D8" s="253"/>
      <c r="E8" s="253"/>
      <c r="F8" s="1003"/>
      <c r="H8" s="176" t="s">
        <v>2351</v>
      </c>
      <c r="I8" s="209">
        <v>59</v>
      </c>
      <c r="J8" s="209">
        <v>63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25461</v>
      </c>
      <c r="C13" s="178">
        <f>IF(ISBLANK(C5),"0",C5)</f>
        <v>23920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4760</v>
      </c>
      <c r="C14" s="180">
        <f t="shared" si="0"/>
        <v>5324</v>
      </c>
      <c r="D14" s="253"/>
      <c r="E14" s="253"/>
      <c r="F14" s="1003"/>
      <c r="H14" s="174" t="s">
        <v>624</v>
      </c>
      <c r="I14" s="177">
        <f>IF(ISBLANK(I5),"0",I5)</f>
        <v>12461</v>
      </c>
      <c r="J14" s="178">
        <f>IF(ISBLANK(J5),"0",J5)</f>
        <v>11505</v>
      </c>
    </row>
    <row r="15" spans="1:10" ht="15" customHeight="1" x14ac:dyDescent="0.25">
      <c r="A15" s="176" t="s">
        <v>626</v>
      </c>
      <c r="B15" s="181">
        <f t="shared" si="0"/>
        <v>10090</v>
      </c>
      <c r="C15" s="182">
        <f t="shared" si="0"/>
        <v>11827</v>
      </c>
      <c r="D15" s="253"/>
      <c r="E15" s="253"/>
      <c r="F15" s="1003"/>
      <c r="H15" s="175" t="s">
        <v>625</v>
      </c>
      <c r="I15" s="179">
        <f t="shared" ref="I15:J15" si="1">IF(ISBLANK(I6),"0",I6)</f>
        <v>8468</v>
      </c>
      <c r="J15" s="180">
        <f t="shared" si="1"/>
        <v>9976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12402</v>
      </c>
      <c r="J16" s="180">
        <f t="shared" si="2"/>
        <v>12688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59</v>
      </c>
      <c r="J17" s="182">
        <f t="shared" si="3"/>
        <v>63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63.161419959812463</v>
      </c>
      <c r="C21" s="184">
        <f>C13/SUM(C13:C15)*100</f>
        <v>58.24060772808064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11.808191312544963</v>
      </c>
      <c r="C22" s="185">
        <f>C14/SUM(C13:C15)*100</f>
        <v>12.962917873925642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25.030388727642578</v>
      </c>
      <c r="C23" s="186">
        <f>C15/SUM(C13:C15)*100</f>
        <v>28.796474397993716</v>
      </c>
      <c r="D23" s="253"/>
      <c r="E23" s="253"/>
      <c r="F23" s="1003"/>
      <c r="H23" s="174" t="s">
        <v>629</v>
      </c>
      <c r="I23" s="184">
        <f>I14/SUM(I14:I17)*100</f>
        <v>37.319556753519016</v>
      </c>
      <c r="J23" s="184">
        <f>J14/SUM(J14:J17)*100</f>
        <v>33.608903949520922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25.360886492961964</v>
      </c>
      <c r="J24" s="185">
        <f>J15/SUM(J14:J17)*100</f>
        <v>29.142322972657166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37.142857142857146</v>
      </c>
      <c r="J25" s="185">
        <f>J16/SUM(J14:J17)*100</f>
        <v>37.064734751110073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0.17669961066187481</v>
      </c>
      <c r="J26" s="186">
        <f>J17/SUM(J14:J17)*100</f>
        <v>0.18403832671184855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63.161419959812463</v>
      </c>
      <c r="C29" s="189">
        <f t="shared" si="4"/>
        <v>58.24060772808064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11.808191312544963</v>
      </c>
      <c r="C30" s="192">
        <f t="shared" si="4"/>
        <v>12.962917873925642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25.030388727642578</v>
      </c>
      <c r="C31" s="195">
        <f t="shared" si="4"/>
        <v>28.796474397993716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37.319556753519016</v>
      </c>
      <c r="J32" s="189">
        <f>J23</f>
        <v>33.608903949520922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25.360886492961964</v>
      </c>
      <c r="J33" s="192">
        <f t="shared" si="5"/>
        <v>29.142322972657166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37.142857142857146</v>
      </c>
      <c r="J34" s="192">
        <f t="shared" si="6"/>
        <v>37.064734751110073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0.17669961066187481</v>
      </c>
      <c r="J35" s="195">
        <f t="shared" si="7"/>
        <v>0.18403832671184855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2761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214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77039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6.8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20.6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-13.8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75.069999999999993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47.1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212.6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</v>
      </c>
      <c r="C5" s="655">
        <v>8</v>
      </c>
      <c r="E5" s="28"/>
      <c r="J5" s="654" t="s">
        <v>542</v>
      </c>
      <c r="K5" s="669">
        <f>IF(ISBLANK(B5),"",B5)</f>
        <v>3</v>
      </c>
      <c r="L5" s="618">
        <f>IF(ISBLANK(C5),"",C5)</f>
        <v>8</v>
      </c>
      <c r="N5" s="28"/>
    </row>
    <row r="6" spans="1:15" x14ac:dyDescent="0.25">
      <c r="A6" s="656" t="s">
        <v>543</v>
      </c>
      <c r="B6" s="657">
        <v>12</v>
      </c>
      <c r="C6" s="657">
        <v>9</v>
      </c>
      <c r="E6" s="44"/>
      <c r="J6" s="656" t="s">
        <v>543</v>
      </c>
      <c r="K6" s="670">
        <f t="shared" ref="K6:K10" si="0">IF(ISBLANK(B6),"",B6)</f>
        <v>12</v>
      </c>
      <c r="L6" s="619">
        <f t="shared" ref="L6:L10" si="1">IF(ISBLANK(C6),"",C6)</f>
        <v>9</v>
      </c>
      <c r="N6" s="44"/>
    </row>
    <row r="7" spans="1:15" x14ac:dyDescent="0.25">
      <c r="A7" s="656" t="s">
        <v>641</v>
      </c>
      <c r="B7" s="657">
        <v>38</v>
      </c>
      <c r="C7" s="657">
        <v>51</v>
      </c>
      <c r="E7" s="44"/>
      <c r="J7" s="656" t="s">
        <v>641</v>
      </c>
      <c r="K7" s="670">
        <f t="shared" si="0"/>
        <v>38</v>
      </c>
      <c r="L7" s="619">
        <f t="shared" si="1"/>
        <v>51</v>
      </c>
      <c r="N7" s="44"/>
    </row>
    <row r="8" spans="1:15" x14ac:dyDescent="0.25">
      <c r="A8" s="650" t="s">
        <v>642</v>
      </c>
      <c r="B8" s="651">
        <v>44</v>
      </c>
      <c r="C8" s="651">
        <v>36</v>
      </c>
      <c r="E8" s="21"/>
      <c r="J8" s="650" t="s">
        <v>642</v>
      </c>
      <c r="K8" s="670">
        <f t="shared" si="0"/>
        <v>44</v>
      </c>
      <c r="L8" s="619">
        <f t="shared" si="1"/>
        <v>36</v>
      </c>
      <c r="N8" s="21"/>
    </row>
    <row r="9" spans="1:15" x14ac:dyDescent="0.25">
      <c r="A9" s="650" t="s">
        <v>643</v>
      </c>
      <c r="B9" s="651">
        <v>95</v>
      </c>
      <c r="C9" s="651">
        <v>73</v>
      </c>
      <c r="E9" s="21"/>
      <c r="J9" s="650" t="s">
        <v>643</v>
      </c>
      <c r="K9" s="670">
        <f t="shared" si="0"/>
        <v>95</v>
      </c>
      <c r="L9" s="619">
        <f t="shared" si="1"/>
        <v>73</v>
      </c>
      <c r="N9" s="21"/>
    </row>
    <row r="10" spans="1:15" x14ac:dyDescent="0.25">
      <c r="A10" s="652" t="s">
        <v>365</v>
      </c>
      <c r="B10" s="653">
        <v>1384</v>
      </c>
      <c r="C10" s="653">
        <v>186</v>
      </c>
      <c r="J10" s="652" t="s">
        <v>365</v>
      </c>
      <c r="K10" s="671">
        <f t="shared" si="0"/>
        <v>1384</v>
      </c>
      <c r="L10" s="620">
        <f t="shared" si="1"/>
        <v>186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3.73</v>
      </c>
      <c r="C15" s="197"/>
      <c r="D15" s="253"/>
      <c r="E15" s="211"/>
      <c r="F15" s="253"/>
      <c r="G15" s="253"/>
      <c r="J15" s="673" t="s">
        <v>488</v>
      </c>
      <c r="K15" s="674">
        <f>B15</f>
        <v>3.73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0.84</v>
      </c>
      <c r="C16" s="197"/>
      <c r="D16" s="253"/>
      <c r="E16" s="254"/>
      <c r="F16" s="253"/>
      <c r="G16" s="253"/>
      <c r="J16" s="675" t="s">
        <v>489</v>
      </c>
      <c r="K16" s="676">
        <f>B16</f>
        <v>0.84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1.05</v>
      </c>
      <c r="C18" s="197"/>
      <c r="D18" s="255"/>
      <c r="E18" s="256"/>
      <c r="F18" s="253"/>
      <c r="G18" s="253"/>
      <c r="J18" s="678" t="s">
        <v>501</v>
      </c>
      <c r="K18" s="674">
        <f>B18</f>
        <v>1.05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4.24</v>
      </c>
      <c r="C19" s="198"/>
      <c r="D19" s="255"/>
      <c r="E19" s="256"/>
      <c r="F19" s="253"/>
      <c r="G19" s="253"/>
      <c r="J19" s="672" t="s">
        <v>502</v>
      </c>
      <c r="K19" s="676">
        <f>B19</f>
        <v>4.24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2.27</v>
      </c>
      <c r="C21" s="253"/>
      <c r="D21" s="253"/>
      <c r="E21" s="253"/>
      <c r="F21" s="253"/>
      <c r="G21" s="253"/>
      <c r="J21" s="661" t="s">
        <v>498</v>
      </c>
      <c r="K21" s="679">
        <f>B21</f>
        <v>2.27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2</v>
      </c>
      <c r="E32" s="28"/>
      <c r="J32" s="654" t="s">
        <v>542</v>
      </c>
      <c r="K32" s="669">
        <f>IF(ISBLANK(B32),"",B32)</f>
        <v>1</v>
      </c>
      <c r="L32" s="618">
        <f>IF(ISBLANK(C32),"",C32)</f>
        <v>2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10</v>
      </c>
      <c r="C34" s="657">
        <v>26</v>
      </c>
      <c r="E34" s="44"/>
      <c r="J34" s="656" t="s">
        <v>641</v>
      </c>
      <c r="K34" s="670">
        <f t="shared" si="2"/>
        <v>10</v>
      </c>
      <c r="L34" s="619">
        <f t="shared" si="3"/>
        <v>26</v>
      </c>
      <c r="N34" s="44"/>
    </row>
    <row r="35" spans="1:15" x14ac:dyDescent="0.25">
      <c r="A35" s="650" t="s">
        <v>642</v>
      </c>
      <c r="B35" s="651">
        <v>22</v>
      </c>
      <c r="C35" s="651">
        <v>28</v>
      </c>
      <c r="E35" s="21"/>
      <c r="J35" s="650" t="s">
        <v>642</v>
      </c>
      <c r="K35" s="670">
        <f t="shared" si="2"/>
        <v>22</v>
      </c>
      <c r="L35" s="619">
        <f t="shared" si="3"/>
        <v>28</v>
      </c>
      <c r="N35" s="21"/>
    </row>
    <row r="36" spans="1:15" x14ac:dyDescent="0.25">
      <c r="A36" s="650" t="s">
        <v>643</v>
      </c>
      <c r="B36" s="651">
        <v>46</v>
      </c>
      <c r="C36" s="651">
        <v>34</v>
      </c>
      <c r="E36" s="21"/>
      <c r="J36" s="650" t="s">
        <v>643</v>
      </c>
      <c r="K36" s="670">
        <f t="shared" si="2"/>
        <v>46</v>
      </c>
      <c r="L36" s="619">
        <f t="shared" si="3"/>
        <v>34</v>
      </c>
      <c r="N36" s="21"/>
    </row>
    <row r="37" spans="1:15" x14ac:dyDescent="0.25">
      <c r="A37" s="652" t="s">
        <v>365</v>
      </c>
      <c r="B37" s="653">
        <v>199</v>
      </c>
      <c r="C37" s="653">
        <v>37</v>
      </c>
      <c r="J37" s="652" t="s">
        <v>365</v>
      </c>
      <c r="K37" s="671">
        <f t="shared" si="2"/>
        <v>199</v>
      </c>
      <c r="L37" s="620">
        <f t="shared" si="3"/>
        <v>37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0.8</v>
      </c>
      <c r="C42" s="197"/>
      <c r="D42" s="253"/>
      <c r="E42" s="211"/>
      <c r="F42" s="253"/>
      <c r="G42" s="253"/>
      <c r="J42" s="673" t="s">
        <v>488</v>
      </c>
      <c r="K42" s="674">
        <f>B42</f>
        <v>0.8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0.36</v>
      </c>
      <c r="C43" s="197"/>
      <c r="D43" s="253"/>
      <c r="E43" s="254"/>
      <c r="F43" s="253"/>
      <c r="G43" s="253"/>
      <c r="J43" s="675" t="s">
        <v>489</v>
      </c>
      <c r="K43" s="676">
        <f>B43</f>
        <v>0.36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0.36</v>
      </c>
      <c r="C45" s="197"/>
      <c r="D45" s="255"/>
      <c r="E45" s="256"/>
      <c r="F45" s="253"/>
      <c r="G45" s="253"/>
      <c r="J45" s="678" t="s">
        <v>501</v>
      </c>
      <c r="K45" s="674">
        <f>B45</f>
        <v>0.36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1.01</v>
      </c>
      <c r="C46" s="198"/>
      <c r="D46" s="255"/>
      <c r="E46" s="256"/>
      <c r="F46" s="253"/>
      <c r="G46" s="253"/>
      <c r="J46" s="672" t="s">
        <v>502</v>
      </c>
      <c r="K46" s="676">
        <f>B46</f>
        <v>1.01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0.56999999999999995</v>
      </c>
      <c r="C48" s="253"/>
      <c r="D48" s="253"/>
      <c r="E48" s="253"/>
      <c r="F48" s="253"/>
      <c r="G48" s="253"/>
      <c r="J48" s="661" t="s">
        <v>498</v>
      </c>
      <c r="K48" s="679">
        <f>B48</f>
        <v>0.56999999999999995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3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8106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40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8229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3</v>
      </c>
      <c r="E4" s="643">
        <v>10192</v>
      </c>
      <c r="F4" s="643">
        <v>2</v>
      </c>
      <c r="G4" s="643">
        <v>32</v>
      </c>
      <c r="H4" s="643">
        <v>5422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3</v>
      </c>
      <c r="E5" s="602">
        <v>7233</v>
      </c>
      <c r="F5" s="602">
        <v>2</v>
      </c>
      <c r="G5" s="602">
        <v>24</v>
      </c>
      <c r="H5" s="602">
        <v>205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3</v>
      </c>
      <c r="E6" s="617">
        <v>8106</v>
      </c>
      <c r="F6" s="617">
        <v>2</v>
      </c>
      <c r="G6" s="617">
        <v>40</v>
      </c>
      <c r="H6" s="617">
        <v>8229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230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2.2999999999999998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75.2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96.9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93.2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2726794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35395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11</v>
      </c>
      <c r="C4" s="600">
        <v>18.600000000000001</v>
      </c>
      <c r="D4" s="600">
        <v>84.6</v>
      </c>
      <c r="E4" s="600">
        <v>0.66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13</v>
      </c>
      <c r="C5" s="602">
        <v>23.6</v>
      </c>
      <c r="D5" s="751">
        <v>72</v>
      </c>
      <c r="E5" s="751">
        <v>0.92</v>
      </c>
      <c r="G5" s="647" t="s">
        <v>446</v>
      </c>
      <c r="H5" s="648">
        <f>IF(ISBLANK(B4),"",B4)</f>
        <v>11</v>
      </c>
      <c r="I5" s="648">
        <f>IF(ISBLANK(B5),"",B5)</f>
        <v>13</v>
      </c>
      <c r="J5" s="649">
        <f>IF(ISBLANK(B6),"",B6)</f>
        <v>7</v>
      </c>
      <c r="K5" s="569"/>
    </row>
    <row r="6" spans="1:11" x14ac:dyDescent="0.25">
      <c r="A6" s="218">
        <v>2022</v>
      </c>
      <c r="B6" s="601">
        <v>7</v>
      </c>
      <c r="C6" s="602">
        <v>14.4</v>
      </c>
      <c r="D6" s="959">
        <v>75.2</v>
      </c>
      <c r="E6" s="959">
        <v>1.03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18.600000000000001</v>
      </c>
      <c r="I9" s="648">
        <f>IF(ISBLANK(C5),"",C5)</f>
        <v>23.6</v>
      </c>
      <c r="J9" s="649">
        <f>IF(ISBLANK(C6),"",C6)</f>
        <v>14.4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224</v>
      </c>
      <c r="C4" s="643">
        <v>2.7</v>
      </c>
      <c r="D4" s="643">
        <v>1.3</v>
      </c>
      <c r="E4" s="643">
        <v>0.25</v>
      </c>
      <c r="F4" s="643">
        <v>0.9</v>
      </c>
      <c r="G4" s="643">
        <v>2.2000000000000002</v>
      </c>
      <c r="H4" s="1066"/>
      <c r="I4" s="253"/>
      <c r="J4" s="253"/>
      <c r="K4" s="253"/>
    </row>
    <row r="5" spans="1:11" x14ac:dyDescent="0.25">
      <c r="A5" s="480">
        <v>2021</v>
      </c>
      <c r="B5" s="602">
        <v>228</v>
      </c>
      <c r="C5" s="602">
        <v>2.8</v>
      </c>
      <c r="D5" s="602">
        <v>1.2</v>
      </c>
      <c r="E5" s="602">
        <v>0.25</v>
      </c>
      <c r="F5" s="602">
        <v>0.9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230</v>
      </c>
      <c r="C6" s="602">
        <v>3</v>
      </c>
      <c r="D6" s="602">
        <v>1.2</v>
      </c>
      <c r="E6" s="602">
        <v>0.21</v>
      </c>
      <c r="F6" s="602">
        <v>0.9</v>
      </c>
      <c r="G6" s="602">
        <v>2.2999999999999998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93.3</v>
      </c>
      <c r="C5" s="602">
        <v>66.099999999999994</v>
      </c>
      <c r="D5" s="602">
        <v>2</v>
      </c>
      <c r="E5" s="602">
        <v>2.4</v>
      </c>
      <c r="F5" s="253"/>
      <c r="G5" s="253"/>
      <c r="H5" s="253"/>
    </row>
    <row r="6" spans="1:8" x14ac:dyDescent="0.25">
      <c r="A6" s="360">
        <v>2021</v>
      </c>
      <c r="B6" s="602">
        <v>98.9</v>
      </c>
      <c r="C6" s="602">
        <v>86.9</v>
      </c>
      <c r="D6" s="602">
        <v>2</v>
      </c>
      <c r="E6" s="602">
        <v>2.5</v>
      </c>
      <c r="F6" s="253"/>
      <c r="G6" s="253"/>
      <c r="H6" s="253"/>
    </row>
    <row r="7" spans="1:8" x14ac:dyDescent="0.25">
      <c r="A7" s="481">
        <v>2022</v>
      </c>
      <c r="B7" s="1067">
        <v>96.9</v>
      </c>
      <c r="C7" s="1067">
        <v>93.2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2.4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2.5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11838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15.4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24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493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3185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164117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2130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15400</v>
      </c>
      <c r="C5" s="1034">
        <v>7812</v>
      </c>
      <c r="D5" s="600">
        <v>7588</v>
      </c>
      <c r="G5" s="871" t="s">
        <v>126</v>
      </c>
      <c r="H5" s="637">
        <f>IF(ISBLANK(D7),"",D7)</f>
        <v>5865</v>
      </c>
    </row>
    <row r="6" spans="1:17" x14ac:dyDescent="0.25">
      <c r="A6" s="641">
        <v>2021</v>
      </c>
      <c r="B6" s="1034">
        <v>12383</v>
      </c>
      <c r="C6" s="1034">
        <v>6118</v>
      </c>
      <c r="D6" s="602">
        <v>6265</v>
      </c>
      <c r="G6" s="635" t="s">
        <v>127</v>
      </c>
      <c r="H6" s="623">
        <f>IF(ISBLANK(C7),"",C7)</f>
        <v>5973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11838</v>
      </c>
      <c r="C7" s="1034">
        <v>5973</v>
      </c>
      <c r="D7" s="617">
        <v>5865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5865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5973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4417</v>
      </c>
      <c r="C6" s="55">
        <v>2236</v>
      </c>
      <c r="D6" s="55">
        <v>2181</v>
      </c>
      <c r="E6" s="70">
        <v>5226</v>
      </c>
      <c r="F6" s="55">
        <v>2670</v>
      </c>
      <c r="G6" s="110">
        <v>2556</v>
      </c>
      <c r="H6" s="55">
        <v>3087</v>
      </c>
      <c r="I6" s="55">
        <v>1597</v>
      </c>
      <c r="J6" s="55">
        <v>1490</v>
      </c>
      <c r="K6" s="70">
        <v>11966</v>
      </c>
      <c r="L6" s="55">
        <v>6085</v>
      </c>
      <c r="M6" s="110">
        <v>5881</v>
      </c>
      <c r="N6" s="70">
        <v>12206</v>
      </c>
      <c r="O6" s="55">
        <v>6380</v>
      </c>
      <c r="P6" s="110">
        <v>5826</v>
      </c>
      <c r="Q6" s="70">
        <v>51226</v>
      </c>
      <c r="R6" s="55">
        <v>26720</v>
      </c>
      <c r="S6" s="110">
        <v>24506</v>
      </c>
      <c r="T6" s="70">
        <v>82537</v>
      </c>
      <c r="U6" s="55">
        <v>41867</v>
      </c>
      <c r="V6" s="160">
        <v>40670</v>
      </c>
    </row>
    <row r="7" spans="1:22" x14ac:dyDescent="0.25">
      <c r="A7" s="286">
        <v>2021</v>
      </c>
      <c r="B7" s="167">
        <v>4335</v>
      </c>
      <c r="C7" s="94">
        <v>2213</v>
      </c>
      <c r="D7" s="94">
        <v>2122</v>
      </c>
      <c r="E7" s="167">
        <v>5176</v>
      </c>
      <c r="F7" s="94">
        <v>2610</v>
      </c>
      <c r="G7" s="169">
        <v>2566</v>
      </c>
      <c r="H7" s="94">
        <v>3021</v>
      </c>
      <c r="I7" s="94">
        <v>1549</v>
      </c>
      <c r="J7" s="94">
        <v>1472</v>
      </c>
      <c r="K7" s="167">
        <v>11764</v>
      </c>
      <c r="L7" s="94">
        <v>5970</v>
      </c>
      <c r="M7" s="169">
        <v>5794</v>
      </c>
      <c r="N7" s="167">
        <v>11956</v>
      </c>
      <c r="O7" s="94">
        <v>6259</v>
      </c>
      <c r="P7" s="169">
        <v>5697</v>
      </c>
      <c r="Q7" s="167">
        <v>50156</v>
      </c>
      <c r="R7" s="94">
        <v>26163</v>
      </c>
      <c r="S7" s="169">
        <v>23993</v>
      </c>
      <c r="T7" s="212">
        <v>81165</v>
      </c>
      <c r="U7" s="58">
        <v>41146</v>
      </c>
      <c r="V7" s="160">
        <v>40019</v>
      </c>
    </row>
    <row r="8" spans="1:22" x14ac:dyDescent="0.25">
      <c r="A8" s="219">
        <v>2022</v>
      </c>
      <c r="B8" s="72">
        <v>4158</v>
      </c>
      <c r="C8" s="61">
        <v>2099</v>
      </c>
      <c r="D8" s="61">
        <v>2059</v>
      </c>
      <c r="E8" s="72">
        <v>4986</v>
      </c>
      <c r="F8" s="61">
        <v>2476</v>
      </c>
      <c r="G8" s="111">
        <v>2510</v>
      </c>
      <c r="H8" s="61">
        <v>2803</v>
      </c>
      <c r="I8" s="61">
        <v>1438</v>
      </c>
      <c r="J8" s="61">
        <v>1365</v>
      </c>
      <c r="K8" s="72">
        <v>11221</v>
      </c>
      <c r="L8" s="61">
        <v>5651</v>
      </c>
      <c r="M8" s="111">
        <v>5570</v>
      </c>
      <c r="N8" s="72">
        <v>10622</v>
      </c>
      <c r="O8" s="61">
        <v>5573</v>
      </c>
      <c r="P8" s="111">
        <v>5049</v>
      </c>
      <c r="Q8" s="72">
        <v>47253</v>
      </c>
      <c r="R8" s="61">
        <v>24619</v>
      </c>
      <c r="S8" s="111">
        <v>22634</v>
      </c>
      <c r="T8" s="72">
        <v>77039</v>
      </c>
      <c r="U8" s="61">
        <v>38948</v>
      </c>
      <c r="V8" s="111">
        <v>38091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4158</v>
      </c>
      <c r="C15" s="172">
        <f>E8</f>
        <v>4986</v>
      </c>
      <c r="D15" s="172">
        <f>H8</f>
        <v>2803</v>
      </c>
      <c r="E15" s="172">
        <f>K8</f>
        <v>11221</v>
      </c>
      <c r="F15" s="172">
        <f>N8</f>
        <v>10622</v>
      </c>
      <c r="G15" s="172">
        <f>Q8</f>
        <v>47253</v>
      </c>
      <c r="H15" s="334">
        <f>T8</f>
        <v>77039</v>
      </c>
      <c r="M15" s="172">
        <f>K8</f>
        <v>11221</v>
      </c>
      <c r="N15" s="172">
        <f>H15-E15-O15</f>
        <v>45176</v>
      </c>
      <c r="O15" s="172">
        <f>H15-(B15+C15+G15)</f>
        <v>20642</v>
      </c>
      <c r="P15" s="29"/>
      <c r="Q15" s="100">
        <f>M15/H15*100</f>
        <v>14.565350017523592</v>
      </c>
      <c r="R15" s="100">
        <f>N15/H15*100</f>
        <v>58.640428873687355</v>
      </c>
      <c r="S15" s="100">
        <f>O15/H15*100</f>
        <v>26.794221108789056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14.565350017523592</v>
      </c>
      <c r="R18" s="100">
        <f>N15/H15*100</f>
        <v>58.640428873687355</v>
      </c>
      <c r="S18" s="100">
        <f>O15/H15*100</f>
        <v>26.794221108789056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8.6</v>
      </c>
      <c r="C23" s="361"/>
      <c r="D23" s="361"/>
      <c r="E23" s="167">
        <v>10.3</v>
      </c>
      <c r="F23" s="361"/>
      <c r="G23" s="362"/>
      <c r="H23" s="167">
        <v>8.59</v>
      </c>
      <c r="I23" s="94">
        <v>3.53</v>
      </c>
      <c r="J23" s="169">
        <v>13.38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8.6999999999999993</v>
      </c>
      <c r="C24" s="361"/>
      <c r="D24" s="361"/>
      <c r="E24" s="167">
        <v>12.2</v>
      </c>
      <c r="F24" s="361"/>
      <c r="G24" s="362"/>
      <c r="H24" s="167">
        <v>8.74</v>
      </c>
      <c r="I24" s="94">
        <v>6.67</v>
      </c>
      <c r="J24" s="169">
        <v>11.03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5.7</v>
      </c>
      <c r="C25" s="357"/>
      <c r="D25" s="357"/>
      <c r="E25" s="72">
        <v>9.5</v>
      </c>
      <c r="F25" s="357"/>
      <c r="G25" s="461"/>
      <c r="H25" s="72">
        <v>5.73</v>
      </c>
      <c r="I25" s="61">
        <v>3.85</v>
      </c>
      <c r="J25" s="111">
        <v>7.58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13.38</v>
      </c>
      <c r="C32" s="674">
        <f>IF(ISBLANK(I23),"",I23)</f>
        <v>3.53</v>
      </c>
      <c r="F32" s="700">
        <f>A23</f>
        <v>2020</v>
      </c>
      <c r="G32" s="674">
        <f>IF(ISBLANK(J23),"",J23)</f>
        <v>13.38</v>
      </c>
      <c r="H32" s="674">
        <f>IF(ISBLANK(I23),"",I23)</f>
        <v>3.53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11.03</v>
      </c>
      <c r="C33" s="853">
        <f t="shared" ref="C33:C34" si="2">IF(ISBLANK(I24),"",I24)</f>
        <v>6.67</v>
      </c>
      <c r="F33" s="701">
        <f t="shared" ref="F33:F34" si="3">A24</f>
        <v>2021</v>
      </c>
      <c r="G33" s="853">
        <f t="shared" ref="G33:G34" si="4">IF(ISBLANK(J24),"",J24)</f>
        <v>11.03</v>
      </c>
      <c r="H33" s="853">
        <f t="shared" ref="H33:H34" si="5">IF(ISBLANK(I24),"",I24)</f>
        <v>6.67</v>
      </c>
    </row>
    <row r="34" spans="1:8" x14ac:dyDescent="0.25">
      <c r="A34" s="702">
        <f t="shared" si="0"/>
        <v>2022</v>
      </c>
      <c r="B34" s="676">
        <f t="shared" si="1"/>
        <v>7.58</v>
      </c>
      <c r="C34" s="676">
        <f t="shared" si="2"/>
        <v>3.85</v>
      </c>
      <c r="F34" s="702">
        <f t="shared" si="3"/>
        <v>2022</v>
      </c>
      <c r="G34" s="676">
        <f t="shared" si="4"/>
        <v>7.58</v>
      </c>
      <c r="H34" s="676">
        <f t="shared" si="5"/>
        <v>3.85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34</v>
      </c>
      <c r="C4" s="600">
        <v>0</v>
      </c>
      <c r="D4" s="600">
        <v>5</v>
      </c>
      <c r="E4" s="599">
        <v>3</v>
      </c>
      <c r="F4" s="600">
        <v>3.3</v>
      </c>
      <c r="G4" s="600">
        <v>0.4</v>
      </c>
    </row>
    <row r="5" spans="1:10" x14ac:dyDescent="0.25">
      <c r="A5" s="286">
        <v>2022</v>
      </c>
      <c r="B5" s="751">
        <v>35</v>
      </c>
      <c r="C5" s="751">
        <v>1</v>
      </c>
      <c r="D5" s="751">
        <v>4</v>
      </c>
      <c r="E5" s="753">
        <v>3</v>
      </c>
      <c r="F5" s="751">
        <v>3.5</v>
      </c>
      <c r="G5" s="751">
        <v>0.4</v>
      </c>
    </row>
    <row r="6" spans="1:10" x14ac:dyDescent="0.25">
      <c r="A6" s="218">
        <v>2023</v>
      </c>
      <c r="B6" s="752">
        <v>39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34</v>
      </c>
      <c r="C11" s="80">
        <f>IF(ISBLANK(D4),"",D4)</f>
        <v>5</v>
      </c>
      <c r="E11" s="103">
        <f>A4</f>
        <v>2021</v>
      </c>
      <c r="F11" s="80">
        <f>IF(ISBLANK(B4),"",B4)</f>
        <v>34</v>
      </c>
      <c r="G11" s="80">
        <f>IF(ISBLANK(D4),"",D4)</f>
        <v>5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35</v>
      </c>
      <c r="C12" s="80">
        <f>IF(ISBLANK(D5),"",D5)</f>
        <v>4</v>
      </c>
      <c r="E12" s="103">
        <f t="shared" ref="E12:E13" si="1">A5</f>
        <v>2022</v>
      </c>
      <c r="F12" s="80">
        <f t="shared" ref="F12:F13" si="2">IF(ISBLANK(B5),"",B5)</f>
        <v>35</v>
      </c>
      <c r="G12" s="80">
        <f t="shared" ref="G12:G13" si="3">IF(ISBLANK(D5),"",D5)</f>
        <v>4</v>
      </c>
    </row>
    <row r="13" spans="1:10" x14ac:dyDescent="0.25">
      <c r="A13" s="155">
        <f t="shared" si="0"/>
        <v>2023</v>
      </c>
      <c r="B13" s="83">
        <f>IF(ISBLANK(B6),"",B6)</f>
        <v>39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39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3</v>
      </c>
      <c r="E18" s="603">
        <f>A4</f>
        <v>2021</v>
      </c>
      <c r="F18" s="100">
        <f>IF(ISBLANK(C4),"",C4)</f>
        <v>0</v>
      </c>
      <c r="G18" s="100">
        <f>IF(ISBLANK(E4),"",E4)</f>
        <v>3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3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3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3572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5.0999999999999996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1930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17.899999999999999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954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8.1999999999999993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438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2313</v>
      </c>
    </row>
    <row r="17" spans="2:3" x14ac:dyDescent="0.25">
      <c r="B17" s="253">
        <v>2022</v>
      </c>
      <c r="C17" s="1100">
        <v>1986</v>
      </c>
    </row>
    <row r="18" spans="2:3" x14ac:dyDescent="0.25">
      <c r="B18" s="253">
        <v>2023</v>
      </c>
      <c r="C18" s="1100">
        <v>1930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2313</v>
      </c>
    </row>
    <row r="22" spans="2:3" x14ac:dyDescent="0.25">
      <c r="B22" s="636">
        <f>B17</f>
        <v>2022</v>
      </c>
      <c r="C22" s="636">
        <f t="shared" ref="C22:C23" si="0">IF(ISBLANK(C17),"",C17)</f>
        <v>1986</v>
      </c>
    </row>
    <row r="23" spans="2:3" x14ac:dyDescent="0.25">
      <c r="B23" s="636">
        <f>B18</f>
        <v>2023</v>
      </c>
      <c r="C23" s="636">
        <f t="shared" si="0"/>
        <v>1930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47</v>
      </c>
      <c r="C5" s="55">
        <v>85</v>
      </c>
      <c r="D5" s="55">
        <v>50</v>
      </c>
      <c r="E5" s="269">
        <f>SUM(B5:D5)</f>
        <v>182</v>
      </c>
      <c r="F5" s="71">
        <v>4374</v>
      </c>
      <c r="G5" s="70">
        <v>0.4</v>
      </c>
      <c r="H5" s="55">
        <v>0.2</v>
      </c>
      <c r="I5" s="110">
        <v>0.2</v>
      </c>
      <c r="J5" s="71">
        <v>5.4</v>
      </c>
    </row>
    <row r="6" spans="1:10" x14ac:dyDescent="0.25">
      <c r="A6" s="286">
        <v>2022</v>
      </c>
      <c r="B6" s="757">
        <v>51</v>
      </c>
      <c r="C6" s="758">
        <v>92</v>
      </c>
      <c r="D6" s="758">
        <v>44</v>
      </c>
      <c r="E6" s="270">
        <f>SUM(B6:D6)</f>
        <v>187</v>
      </c>
      <c r="F6" s="214">
        <v>3908</v>
      </c>
      <c r="G6" s="457">
        <v>0.5</v>
      </c>
      <c r="H6" s="458">
        <v>0.2</v>
      </c>
      <c r="I6" s="763">
        <v>0.2</v>
      </c>
      <c r="J6" s="214">
        <v>5.0999999999999996</v>
      </c>
    </row>
    <row r="7" spans="1:10" x14ac:dyDescent="0.25">
      <c r="A7" s="218">
        <v>2023</v>
      </c>
      <c r="B7" s="167">
        <v>49</v>
      </c>
      <c r="C7" s="94">
        <v>93</v>
      </c>
      <c r="D7" s="94">
        <v>45</v>
      </c>
      <c r="E7" s="447">
        <f>SUM(B7:D7)</f>
        <v>187</v>
      </c>
      <c r="F7" s="168">
        <v>3572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4374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3908</v>
      </c>
      <c r="C14" s="28"/>
      <c r="D14" s="28"/>
      <c r="F14" s="625" t="s">
        <v>1526</v>
      </c>
      <c r="G14" s="621">
        <f>IF(ISBLANK(B7),"",B7)</f>
        <v>49</v>
      </c>
      <c r="I14" s="625" t="s">
        <v>1529</v>
      </c>
      <c r="J14" s="621">
        <f>IF(ISBLANK(B7),"",B7)</f>
        <v>49</v>
      </c>
    </row>
    <row r="15" spans="1:10" x14ac:dyDescent="0.25">
      <c r="A15" s="624">
        <f t="shared" ref="A15" si="1">A7</f>
        <v>2023</v>
      </c>
      <c r="B15" s="623">
        <f t="shared" si="0"/>
        <v>3572</v>
      </c>
      <c r="C15" s="28"/>
      <c r="D15" s="28"/>
      <c r="F15" s="626" t="s">
        <v>1527</v>
      </c>
      <c r="G15" s="622">
        <f>IF(ISBLANK(C7),"",C7)</f>
        <v>93</v>
      </c>
      <c r="I15" s="626" t="s">
        <v>1538</v>
      </c>
      <c r="J15" s="622">
        <f>IF(ISBLANK(C7),"",C7)</f>
        <v>93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45</v>
      </c>
      <c r="I16" s="627" t="s">
        <v>1539</v>
      </c>
      <c r="J16" s="623">
        <f>IF(ISBLANK(D7),"",D7)</f>
        <v>45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187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91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91</v>
      </c>
      <c r="C6" s="759"/>
      <c r="D6" s="759"/>
      <c r="E6" s="457">
        <v>11.1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162</v>
      </c>
      <c r="C7" s="759"/>
      <c r="D7" s="759"/>
      <c r="E7" s="457">
        <v>20.100000000000001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91</v>
      </c>
      <c r="C8" s="760"/>
      <c r="D8" s="760"/>
      <c r="E8" s="601">
        <v>11.9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91</v>
      </c>
      <c r="C16" s="755"/>
      <c r="I16" s="700">
        <f>A6</f>
        <v>2020</v>
      </c>
      <c r="J16" s="674">
        <f>IF(ISBLANK(E6),"",E6)</f>
        <v>11.1</v>
      </c>
      <c r="K16" s="756"/>
    </row>
    <row r="17" spans="1:10" x14ac:dyDescent="0.25">
      <c r="A17" s="701">
        <f>A7</f>
        <v>2021</v>
      </c>
      <c r="B17" s="853">
        <f>IF(ISBLANK(B7),"",B7)</f>
        <v>162</v>
      </c>
      <c r="C17" s="755"/>
      <c r="I17" s="701">
        <f>A7</f>
        <v>2021</v>
      </c>
      <c r="J17" s="853">
        <f>IF(ISBLANK(E7),"",E7)</f>
        <v>20.100000000000001</v>
      </c>
    </row>
    <row r="18" spans="1:10" x14ac:dyDescent="0.25">
      <c r="A18" s="702">
        <f>A8</f>
        <v>2022</v>
      </c>
      <c r="B18" s="676">
        <f>IF(ISBLANK(B8),"",B8)</f>
        <v>91</v>
      </c>
      <c r="C18" s="755"/>
      <c r="I18" s="702">
        <f>A8</f>
        <v>2022</v>
      </c>
      <c r="J18" s="676">
        <f>IF(ISBLANK(E8),"",E8)</f>
        <v>11.9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53</v>
      </c>
      <c r="D5" s="449">
        <f>IF(ISBLANK(B5),"",A5)</f>
        <v>2021</v>
      </c>
      <c r="E5" s="618">
        <f>IF(ISBLANK(B5),"",B5)</f>
        <v>53</v>
      </c>
      <c r="K5" s="217">
        <v>2020</v>
      </c>
      <c r="L5" s="655">
        <v>3.9</v>
      </c>
    </row>
    <row r="6" spans="1:12" x14ac:dyDescent="0.25">
      <c r="A6" s="229">
        <v>2022</v>
      </c>
      <c r="B6" s="602">
        <v>60</v>
      </c>
      <c r="D6" s="450">
        <f>IF(ISBLANK(B6),"",A6)</f>
        <v>2022</v>
      </c>
      <c r="E6" s="619">
        <f>IF(ISBLANK(B6),"",B6)</f>
        <v>60</v>
      </c>
      <c r="K6" s="286">
        <v>2021</v>
      </c>
      <c r="L6" s="657">
        <v>2.9</v>
      </c>
    </row>
    <row r="7" spans="1:12" x14ac:dyDescent="0.25">
      <c r="A7" s="123">
        <v>2023</v>
      </c>
      <c r="B7" s="617">
        <v>64</v>
      </c>
      <c r="D7" s="379">
        <f>IF(ISBLANK(B7),"",A7)</f>
        <v>2023</v>
      </c>
      <c r="E7" s="620">
        <f>IF(ISBLANK(B7),"",B7)</f>
        <v>64</v>
      </c>
      <c r="K7" s="219">
        <v>2022</v>
      </c>
      <c r="L7" s="617">
        <v>3.2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14</v>
      </c>
      <c r="C4" s="643">
        <v>151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26</v>
      </c>
      <c r="C5" s="602">
        <v>183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17</v>
      </c>
      <c r="C6" s="602">
        <v>187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24</v>
      </c>
      <c r="C5" s="643">
        <v>3413</v>
      </c>
      <c r="D5" s="643">
        <v>642</v>
      </c>
      <c r="E5" s="869">
        <v>18.7</v>
      </c>
      <c r="F5" s="1039">
        <v>18.7</v>
      </c>
      <c r="G5" s="1039">
        <v>18.7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23</v>
      </c>
      <c r="C6" s="657">
        <v>3496</v>
      </c>
      <c r="D6" s="657">
        <v>538</v>
      </c>
      <c r="E6" s="657">
        <v>15.3</v>
      </c>
      <c r="F6" s="657">
        <v>14.9</v>
      </c>
      <c r="G6" s="657">
        <v>15.7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24</v>
      </c>
      <c r="C7" s="617">
        <v>3185</v>
      </c>
      <c r="D7" s="617">
        <v>493</v>
      </c>
      <c r="E7" s="617">
        <v>15.4</v>
      </c>
      <c r="F7" s="617">
        <v>15.3</v>
      </c>
      <c r="G7" s="617">
        <v>15.4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19.8</v>
      </c>
      <c r="C4" s="655">
        <v>878</v>
      </c>
      <c r="D4" s="655">
        <v>7.5</v>
      </c>
      <c r="E4" s="655">
        <v>456</v>
      </c>
      <c r="F4" s="655">
        <v>0.6</v>
      </c>
      <c r="G4" s="655">
        <v>39</v>
      </c>
      <c r="H4" s="655">
        <v>3</v>
      </c>
      <c r="I4" s="655">
        <v>88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17.899999999999999</v>
      </c>
      <c r="C5" s="602">
        <v>906</v>
      </c>
      <c r="D5" s="602">
        <v>8.1999999999999993</v>
      </c>
      <c r="E5" s="602">
        <v>444</v>
      </c>
      <c r="F5" s="602">
        <v>0.6</v>
      </c>
      <c r="G5" s="602">
        <v>39</v>
      </c>
      <c r="H5" s="602">
        <v>4</v>
      </c>
      <c r="I5" s="602">
        <v>94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954</v>
      </c>
      <c r="D6" s="617"/>
      <c r="E6" s="617">
        <v>438</v>
      </c>
      <c r="F6" s="617"/>
      <c r="G6" s="617">
        <v>39</v>
      </c>
      <c r="H6" s="617">
        <v>0</v>
      </c>
      <c r="I6" s="617">
        <v>95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25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692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101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582</v>
      </c>
      <c r="C4" s="1006">
        <v>283</v>
      </c>
      <c r="D4" s="1006">
        <v>299</v>
      </c>
      <c r="E4" s="1005">
        <v>1662</v>
      </c>
      <c r="F4" s="1006">
        <v>883</v>
      </c>
      <c r="G4" s="1006">
        <v>779</v>
      </c>
      <c r="H4" s="1007">
        <v>7.1</v>
      </c>
      <c r="I4" s="1007">
        <v>20.100000000000001</v>
      </c>
      <c r="J4" s="1007">
        <v>-13</v>
      </c>
      <c r="K4" s="70">
        <v>882</v>
      </c>
      <c r="L4" s="55">
        <v>388</v>
      </c>
      <c r="M4" s="110">
        <v>494</v>
      </c>
      <c r="N4" s="55">
        <v>1036</v>
      </c>
      <c r="O4" s="55">
        <v>440</v>
      </c>
      <c r="P4" s="110">
        <v>596</v>
      </c>
    </row>
    <row r="5" spans="1:17" x14ac:dyDescent="0.25">
      <c r="A5" s="286">
        <v>2021</v>
      </c>
      <c r="B5" s="1008">
        <v>572</v>
      </c>
      <c r="C5" s="1009">
        <v>300</v>
      </c>
      <c r="D5" s="1009">
        <v>272</v>
      </c>
      <c r="E5" s="1008">
        <v>1943</v>
      </c>
      <c r="F5" s="1009">
        <v>1027</v>
      </c>
      <c r="G5" s="1009">
        <v>916</v>
      </c>
      <c r="H5" s="1010">
        <v>7</v>
      </c>
      <c r="I5" s="1010">
        <v>23.9</v>
      </c>
      <c r="J5" s="1010">
        <v>-16.899999999999999</v>
      </c>
      <c r="K5" s="212">
        <v>1086</v>
      </c>
      <c r="L5" s="58">
        <v>521</v>
      </c>
      <c r="M5" s="160">
        <v>565</v>
      </c>
      <c r="N5" s="58">
        <v>1224</v>
      </c>
      <c r="O5" s="58">
        <v>582</v>
      </c>
      <c r="P5" s="160">
        <v>642</v>
      </c>
    </row>
    <row r="6" spans="1:17" x14ac:dyDescent="0.25">
      <c r="A6" s="219">
        <v>2022</v>
      </c>
      <c r="B6" s="1011">
        <v>524</v>
      </c>
      <c r="C6" s="1012">
        <v>260</v>
      </c>
      <c r="D6" s="1012">
        <v>264</v>
      </c>
      <c r="E6" s="1011">
        <v>1587</v>
      </c>
      <c r="F6" s="1012">
        <v>853</v>
      </c>
      <c r="G6" s="1012">
        <v>734</v>
      </c>
      <c r="H6" s="1013">
        <v>6.8</v>
      </c>
      <c r="I6" s="1013">
        <v>20.6</v>
      </c>
      <c r="J6" s="1013">
        <v>-13.8</v>
      </c>
      <c r="K6" s="1014">
        <v>1287</v>
      </c>
      <c r="L6" s="1015">
        <v>597</v>
      </c>
      <c r="M6" s="1016">
        <v>690</v>
      </c>
      <c r="N6" s="1015">
        <v>1444</v>
      </c>
      <c r="O6" s="1015">
        <v>651</v>
      </c>
      <c r="P6" s="1016">
        <v>793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299</v>
      </c>
      <c r="C13" s="319">
        <f>IF(ISBLANK(C4),"",C4)</f>
        <v>283</v>
      </c>
      <c r="D13" s="364"/>
      <c r="E13" s="322">
        <f>A4</f>
        <v>2020</v>
      </c>
      <c r="F13" s="319">
        <f>IF(ISBLANK(G4),"",G4)</f>
        <v>779</v>
      </c>
      <c r="G13" s="319">
        <f>IF(ISBLANK(F4),"",F4)</f>
        <v>883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272</v>
      </c>
      <c r="C14" s="320">
        <f t="shared" ref="C14:C15" si="2">IF(ISBLANK(C5),"",C5)</f>
        <v>300</v>
      </c>
      <c r="D14" s="364"/>
      <c r="E14" s="323">
        <f t="shared" ref="E14:E15" si="3">A5</f>
        <v>2021</v>
      </c>
      <c r="F14" s="320">
        <f t="shared" ref="F14:F15" si="4">IF(ISBLANK(G5),"",G5)</f>
        <v>916</v>
      </c>
      <c r="G14" s="320">
        <f t="shared" ref="G14:G15" si="5">IF(ISBLANK(F5),"",F5)</f>
        <v>1027</v>
      </c>
      <c r="H14" s="389"/>
      <c r="I14" s="389"/>
      <c r="J14" s="48"/>
      <c r="K14" s="325" t="s">
        <v>536</v>
      </c>
      <c r="L14" s="328">
        <f>IF(ISBLANK(K4),"",K4)</f>
        <v>882</v>
      </c>
      <c r="M14" s="328">
        <f>IF(ISBLANK(K5),"",K5)</f>
        <v>1086</v>
      </c>
      <c r="N14" s="328">
        <f>IF(ISBLANK(K6),"",K6)</f>
        <v>1287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264</v>
      </c>
      <c r="C15" s="321">
        <f t="shared" si="2"/>
        <v>260</v>
      </c>
      <c r="E15" s="324">
        <f t="shared" si="3"/>
        <v>2022</v>
      </c>
      <c r="F15" s="321">
        <f t="shared" si="4"/>
        <v>734</v>
      </c>
      <c r="G15" s="321">
        <f t="shared" si="5"/>
        <v>853</v>
      </c>
      <c r="H15" s="211"/>
      <c r="I15" s="211"/>
      <c r="J15" s="28"/>
      <c r="K15" s="326" t="s">
        <v>535</v>
      </c>
      <c r="L15" s="329">
        <f>IF(ISBLANK(N4),"",N4)</f>
        <v>1036</v>
      </c>
      <c r="M15" s="329">
        <f>IF(ISBLANK(N5),"",N5)</f>
        <v>1224</v>
      </c>
      <c r="N15" s="329">
        <f>IF(ISBLANK(N6),"",N6)</f>
        <v>1444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882</v>
      </c>
      <c r="M19" s="328">
        <f>IF(ISBLANK(K5),"",K5)</f>
        <v>1086</v>
      </c>
      <c r="N19" s="328">
        <f>IF(ISBLANK(K6),"",K6)</f>
        <v>1287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1036</v>
      </c>
      <c r="M20" s="329">
        <f>IF(ISBLANK(N5),"",N5)</f>
        <v>1224</v>
      </c>
      <c r="N20" s="329">
        <f>IF(ISBLANK(N6),"",N6)</f>
        <v>1444</v>
      </c>
      <c r="O20" s="364"/>
    </row>
    <row r="21" spans="1:15" x14ac:dyDescent="0.25">
      <c r="A21" s="322">
        <f>A4</f>
        <v>2020</v>
      </c>
      <c r="B21" s="319">
        <f>IF(ISBLANK(D4),"",D4)</f>
        <v>299</v>
      </c>
      <c r="C21" s="319">
        <f>IF(ISBLANK(C4),"",C4)</f>
        <v>283</v>
      </c>
      <c r="E21" s="322">
        <f>A4</f>
        <v>2020</v>
      </c>
      <c r="F21" s="319">
        <f>IF(ISBLANK(G4),"",G4)</f>
        <v>779</v>
      </c>
      <c r="G21" s="319">
        <f>IF(ISBLANK(F4),"",F4)</f>
        <v>883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272</v>
      </c>
      <c r="C22" s="320">
        <f t="shared" ref="C22:C23" si="8">IF(ISBLANK(C5),"",C5)</f>
        <v>300</v>
      </c>
      <c r="E22" s="323">
        <f t="shared" ref="E22:E23" si="9">A5</f>
        <v>2021</v>
      </c>
      <c r="F22" s="320">
        <f t="shared" ref="F22:F23" si="10">IF(ISBLANK(G5),"",G5)</f>
        <v>916</v>
      </c>
      <c r="G22" s="320">
        <f t="shared" ref="G22:G23" si="11">IF(ISBLANK(F5),"",F5)</f>
        <v>1027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264</v>
      </c>
      <c r="C23" s="321">
        <f t="shared" si="8"/>
        <v>260</v>
      </c>
      <c r="E23" s="324">
        <f t="shared" si="9"/>
        <v>2022</v>
      </c>
      <c r="F23" s="321">
        <f t="shared" si="10"/>
        <v>734</v>
      </c>
      <c r="G23" s="321">
        <f t="shared" si="11"/>
        <v>853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50</v>
      </c>
      <c r="C5" s="611"/>
      <c r="D5" s="611"/>
      <c r="E5" s="599">
        <v>162</v>
      </c>
      <c r="F5" s="616"/>
      <c r="G5" s="945"/>
      <c r="H5" s="599">
        <v>659</v>
      </c>
      <c r="I5" s="616">
        <v>216</v>
      </c>
      <c r="J5" s="616">
        <v>443</v>
      </c>
      <c r="K5" s="616"/>
      <c r="L5" s="945"/>
    </row>
    <row r="6" spans="1:12" x14ac:dyDescent="0.25">
      <c r="A6" s="286">
        <v>2021</v>
      </c>
      <c r="B6" s="601">
        <v>68</v>
      </c>
      <c r="C6" s="612"/>
      <c r="D6" s="612"/>
      <c r="E6" s="1034">
        <v>88</v>
      </c>
      <c r="F6" s="1028"/>
      <c r="G6" s="980"/>
      <c r="H6" s="1034">
        <v>566</v>
      </c>
      <c r="I6" s="1028">
        <v>162</v>
      </c>
      <c r="J6" s="1028">
        <v>404</v>
      </c>
      <c r="K6" s="1028"/>
      <c r="L6" s="980"/>
    </row>
    <row r="7" spans="1:12" x14ac:dyDescent="0.25">
      <c r="A7" s="218">
        <v>2022</v>
      </c>
      <c r="B7" s="601">
        <v>25</v>
      </c>
      <c r="C7" s="612"/>
      <c r="D7" s="612"/>
      <c r="E7" s="1034">
        <v>101</v>
      </c>
      <c r="F7" s="1028"/>
      <c r="G7" s="980"/>
      <c r="H7" s="1034">
        <v>692</v>
      </c>
      <c r="I7" s="1028">
        <v>186</v>
      </c>
      <c r="J7" s="1028">
        <v>506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186</v>
      </c>
    </row>
    <row r="15" spans="1:12" ht="30" x14ac:dyDescent="0.25">
      <c r="A15" s="833" t="s">
        <v>1543</v>
      </c>
      <c r="B15" s="623">
        <f>IF(ISBLANK(J7),"",J7)</f>
        <v>506</v>
      </c>
    </row>
    <row r="17" spans="1:2" x14ac:dyDescent="0.25">
      <c r="A17" s="625" t="s">
        <v>1540</v>
      </c>
      <c r="B17" s="621">
        <f>IF(ISBLANK(I7),"",I7)</f>
        <v>186</v>
      </c>
    </row>
    <row r="18" spans="1:2" x14ac:dyDescent="0.25">
      <c r="A18" s="627" t="s">
        <v>1541</v>
      </c>
      <c r="B18" s="623">
        <f>IF(ISBLANK(J7),"",J7)</f>
        <v>506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62.6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69.400000000000006</v>
      </c>
      <c r="C6" s="614">
        <v>13.3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66.099999999999994</v>
      </c>
      <c r="C10" s="614">
        <v>32.1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62.6</v>
      </c>
      <c r="C14" s="73">
        <v>35.799999999999997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1058.1759999999999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444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26661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274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19652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105545.60000000001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32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1049.2760000000001</v>
      </c>
      <c r="C5" s="611">
        <v>743.25099999999998</v>
      </c>
      <c r="D5" s="751">
        <v>26398</v>
      </c>
      <c r="E5" s="751">
        <v>32</v>
      </c>
      <c r="G5" s="358">
        <v>2014</v>
      </c>
      <c r="H5" s="70">
        <v>102623.9</v>
      </c>
      <c r="I5" s="55">
        <v>60399.08</v>
      </c>
      <c r="J5" s="55">
        <v>42224.82</v>
      </c>
      <c r="K5" s="71">
        <v>37</v>
      </c>
    </row>
    <row r="6" spans="1:12" x14ac:dyDescent="0.25">
      <c r="A6" s="286">
        <v>2021</v>
      </c>
      <c r="B6" s="601">
        <v>1049.2760000000001</v>
      </c>
      <c r="C6" s="612">
        <v>743.25099999999998</v>
      </c>
      <c r="D6" s="959">
        <v>25342</v>
      </c>
      <c r="E6" s="959">
        <v>32</v>
      </c>
      <c r="G6" s="480">
        <v>2017</v>
      </c>
      <c r="H6" s="212">
        <v>103566.92</v>
      </c>
      <c r="I6" s="58">
        <v>61384.92</v>
      </c>
      <c r="J6" s="58">
        <v>42182</v>
      </c>
      <c r="K6" s="214">
        <v>38</v>
      </c>
    </row>
    <row r="7" spans="1:12" x14ac:dyDescent="0.25">
      <c r="A7" s="218">
        <v>2022</v>
      </c>
      <c r="B7" s="601">
        <v>1058.1759999999999</v>
      </c>
      <c r="C7" s="612">
        <v>748.03099999999995</v>
      </c>
      <c r="D7" s="959">
        <v>24620</v>
      </c>
      <c r="E7" s="959">
        <v>32</v>
      </c>
      <c r="G7" s="482">
        <v>2020</v>
      </c>
      <c r="H7" s="72">
        <v>105545.60000000001</v>
      </c>
      <c r="I7" s="61">
        <v>61527.38</v>
      </c>
      <c r="J7" s="61">
        <v>44018.22</v>
      </c>
      <c r="K7" s="73">
        <v>38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748.03099999999995</v>
      </c>
      <c r="D14" s="631">
        <f>A5</f>
        <v>2020</v>
      </c>
      <c r="E14" s="625">
        <f>IF(ISBLANK(D5),"",D5)</f>
        <v>26398</v>
      </c>
      <c r="F14" s="211"/>
      <c r="G14" s="634" t="s">
        <v>925</v>
      </c>
      <c r="H14" s="621">
        <f>IF(ISBLANK(J7),"",J7)</f>
        <v>44018.22</v>
      </c>
      <c r="I14" s="211"/>
      <c r="J14" s="211"/>
    </row>
    <row r="15" spans="1:12" x14ac:dyDescent="0.25">
      <c r="A15" s="870" t="s">
        <v>16</v>
      </c>
      <c r="B15" s="630">
        <f>IF(ISBLANK(B7),"",B7)</f>
        <v>1058.1759999999999</v>
      </c>
      <c r="D15" s="632">
        <f t="shared" ref="D15:D16" si="0">A6</f>
        <v>2021</v>
      </c>
      <c r="E15" s="626">
        <f>IF(ISBLANK(D6),"",D6)</f>
        <v>25342</v>
      </c>
      <c r="F15" s="211"/>
      <c r="G15" s="635" t="s">
        <v>926</v>
      </c>
      <c r="H15" s="623">
        <f>IF(ISBLANK(I7),"",I7)</f>
        <v>61527.38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24620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748.03099999999995</v>
      </c>
      <c r="F19" s="253"/>
      <c r="G19" s="634" t="s">
        <v>529</v>
      </c>
      <c r="H19" s="621">
        <f>IF(ISBLANK(J7),"",J7)</f>
        <v>44018.22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1058.1759999999999</v>
      </c>
      <c r="F20" s="253"/>
      <c r="G20" s="635" t="s">
        <v>528</v>
      </c>
      <c r="H20" s="623">
        <f>IF(ISBLANK(I7),"",I7)</f>
        <v>61527.38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1.4</v>
      </c>
      <c r="C5" s="1092">
        <v>26162</v>
      </c>
      <c r="D5" s="1093">
        <v>439</v>
      </c>
      <c r="E5" s="1092">
        <v>19543</v>
      </c>
      <c r="F5" s="1093">
        <v>272</v>
      </c>
    </row>
    <row r="6" spans="1:9" x14ac:dyDescent="0.25">
      <c r="A6" s="218">
        <v>2021</v>
      </c>
      <c r="B6" s="1092">
        <v>2.7</v>
      </c>
      <c r="C6" s="1092">
        <v>26507</v>
      </c>
      <c r="D6" s="1093">
        <v>444</v>
      </c>
      <c r="E6" s="1092">
        <v>19595</v>
      </c>
      <c r="F6" s="1093">
        <v>273</v>
      </c>
    </row>
    <row r="7" spans="1:9" x14ac:dyDescent="0.25">
      <c r="A7" s="219">
        <v>2022</v>
      </c>
      <c r="B7" s="73">
        <v>2</v>
      </c>
      <c r="C7" s="73">
        <v>26661</v>
      </c>
      <c r="D7" s="73">
        <v>444</v>
      </c>
      <c r="E7" s="73">
        <v>19652</v>
      </c>
      <c r="F7" s="73">
        <v>274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27387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14799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12588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69586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41640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27946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2.2000000000000002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14935</v>
      </c>
      <c r="C5" s="458">
        <v>9579</v>
      </c>
      <c r="D5" s="458">
        <v>5356</v>
      </c>
      <c r="E5" s="457">
        <v>30167</v>
      </c>
      <c r="F5" s="458">
        <v>20336</v>
      </c>
      <c r="G5" s="458">
        <v>9831</v>
      </c>
      <c r="H5" s="457">
        <v>2.1</v>
      </c>
      <c r="I5" s="763">
        <v>1.8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16734</v>
      </c>
      <c r="C6" s="458">
        <v>10677</v>
      </c>
      <c r="D6" s="458">
        <v>6057</v>
      </c>
      <c r="E6" s="457">
        <v>39338</v>
      </c>
      <c r="F6" s="458">
        <v>22457</v>
      </c>
      <c r="G6" s="458">
        <v>16881</v>
      </c>
      <c r="H6" s="457">
        <v>2.1</v>
      </c>
      <c r="I6" s="763">
        <v>2.8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27387</v>
      </c>
      <c r="C7" s="612">
        <v>14799</v>
      </c>
      <c r="D7" s="612">
        <v>12588</v>
      </c>
      <c r="E7" s="601">
        <v>69586</v>
      </c>
      <c r="F7" s="612">
        <v>41640</v>
      </c>
      <c r="G7" s="612">
        <v>27946</v>
      </c>
      <c r="H7" s="947">
        <v>2.8</v>
      </c>
      <c r="I7" s="948">
        <v>2.2000000000000002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14935</v>
      </c>
      <c r="C14" s="674">
        <f t="shared" ref="C14:D14" si="0">IF(ISBLANK(C5),"",C5)</f>
        <v>9579</v>
      </c>
      <c r="D14" s="669">
        <f t="shared" si="0"/>
        <v>5356</v>
      </c>
      <c r="F14" s="884">
        <f>A5</f>
        <v>2020</v>
      </c>
      <c r="G14" s="674">
        <f>IF(ISBLANK(E5),"",E5)</f>
        <v>30167</v>
      </c>
      <c r="H14" s="674">
        <f t="shared" ref="H14:I16" si="1">IF(ISBLANK(F5),"",F5)</f>
        <v>20336</v>
      </c>
      <c r="I14" s="669">
        <f t="shared" si="1"/>
        <v>9831</v>
      </c>
      <c r="J14" s="756"/>
      <c r="K14" s="884">
        <f>A5</f>
        <v>2020</v>
      </c>
      <c r="L14" s="674">
        <f>IF(ISBLANK(H5),"",H5)</f>
        <v>2.1</v>
      </c>
      <c r="M14" s="669">
        <f>IF(ISBLANK(I5),"",I5)</f>
        <v>1.8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16734</v>
      </c>
      <c r="C15" s="879">
        <f t="shared" si="3"/>
        <v>10677</v>
      </c>
      <c r="D15" s="886">
        <f t="shared" si="3"/>
        <v>6057</v>
      </c>
      <c r="F15" s="890">
        <f t="shared" ref="F15:F16" si="4">A6</f>
        <v>2021</v>
      </c>
      <c r="G15" s="853">
        <f t="shared" ref="G15:G16" si="5">IF(ISBLANK(E6),"",E6)</f>
        <v>39338</v>
      </c>
      <c r="H15" s="853">
        <f t="shared" si="1"/>
        <v>22457</v>
      </c>
      <c r="I15" s="670">
        <f t="shared" si="1"/>
        <v>16881</v>
      </c>
      <c r="J15" s="211"/>
      <c r="K15" s="890">
        <f t="shared" ref="K15:K16" si="6">A6</f>
        <v>2021</v>
      </c>
      <c r="L15" s="853">
        <f t="shared" ref="L15:M16" si="7">IF(ISBLANK(H6),"",H6)</f>
        <v>2.1</v>
      </c>
      <c r="M15" s="670">
        <f t="shared" si="7"/>
        <v>2.8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27387</v>
      </c>
      <c r="C16" s="888">
        <f t="shared" si="3"/>
        <v>14799</v>
      </c>
      <c r="D16" s="889">
        <f t="shared" si="3"/>
        <v>12588</v>
      </c>
      <c r="F16" s="891">
        <f t="shared" si="4"/>
        <v>2022</v>
      </c>
      <c r="G16" s="676">
        <f t="shared" si="5"/>
        <v>69586</v>
      </c>
      <c r="H16" s="676">
        <f t="shared" si="1"/>
        <v>41640</v>
      </c>
      <c r="I16" s="671">
        <f t="shared" si="1"/>
        <v>27946</v>
      </c>
      <c r="J16" s="211"/>
      <c r="K16" s="891">
        <f t="shared" si="6"/>
        <v>2022</v>
      </c>
      <c r="L16" s="676">
        <f t="shared" si="7"/>
        <v>2.8</v>
      </c>
      <c r="M16" s="671">
        <f t="shared" si="7"/>
        <v>2.2000000000000002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14935</v>
      </c>
      <c r="C22" s="674">
        <f t="shared" ref="C22:D22" si="8">IF(ISBLANK(C5),"",C5)</f>
        <v>9579</v>
      </c>
      <c r="D22" s="669">
        <f t="shared" si="8"/>
        <v>5356</v>
      </c>
      <c r="F22" s="884">
        <f>A5</f>
        <v>2020</v>
      </c>
      <c r="G22" s="674">
        <f>IF(ISBLANK(E5),"",E5)</f>
        <v>30167</v>
      </c>
      <c r="H22" s="674">
        <f t="shared" ref="H22:I24" si="9">IF(ISBLANK(F5),"",F5)</f>
        <v>20336</v>
      </c>
      <c r="I22" s="669">
        <f t="shared" si="9"/>
        <v>9831</v>
      </c>
      <c r="J22" s="756"/>
      <c r="K22" s="884">
        <f>A5</f>
        <v>2020</v>
      </c>
      <c r="L22" s="674">
        <f>IF(ISBLANK(H5),"",H5)</f>
        <v>2.1</v>
      </c>
      <c r="M22" s="669">
        <f>IF(ISBLANK(I5),"",I5)</f>
        <v>1.8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16734</v>
      </c>
      <c r="C23" s="853">
        <f t="shared" si="11"/>
        <v>10677</v>
      </c>
      <c r="D23" s="670">
        <f t="shared" si="11"/>
        <v>6057</v>
      </c>
      <c r="F23" s="890">
        <f t="shared" ref="F23:F24" si="12">A6</f>
        <v>2021</v>
      </c>
      <c r="G23" s="853">
        <f t="shared" ref="G23:G24" si="13">IF(ISBLANK(E6),"",E6)</f>
        <v>39338</v>
      </c>
      <c r="H23" s="853">
        <f t="shared" si="9"/>
        <v>22457</v>
      </c>
      <c r="I23" s="670">
        <f t="shared" si="9"/>
        <v>16881</v>
      </c>
      <c r="J23" s="211"/>
      <c r="K23" s="890">
        <f t="shared" ref="K23:K24" si="14">A6</f>
        <v>2021</v>
      </c>
      <c r="L23" s="853">
        <f t="shared" ref="L23:M24" si="15">IF(ISBLANK(H6),"",H6)</f>
        <v>2.1</v>
      </c>
      <c r="M23" s="670">
        <f t="shared" si="15"/>
        <v>2.8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27387</v>
      </c>
      <c r="C24" s="676">
        <f t="shared" si="11"/>
        <v>14799</v>
      </c>
      <c r="D24" s="671">
        <f t="shared" si="11"/>
        <v>12588</v>
      </c>
      <c r="F24" s="891">
        <f t="shared" si="12"/>
        <v>2022</v>
      </c>
      <c r="G24" s="676">
        <f t="shared" si="13"/>
        <v>69586</v>
      </c>
      <c r="H24" s="676">
        <f t="shared" si="9"/>
        <v>41640</v>
      </c>
      <c r="I24" s="671">
        <f t="shared" si="9"/>
        <v>27946</v>
      </c>
      <c r="J24" s="211"/>
      <c r="K24" s="891">
        <f t="shared" si="14"/>
        <v>2022</v>
      </c>
      <c r="L24" s="676">
        <f t="shared" si="15"/>
        <v>2.8</v>
      </c>
      <c r="M24" s="671">
        <f t="shared" si="15"/>
        <v>2.2000000000000002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238</v>
      </c>
      <c r="C3" s="71">
        <v>118</v>
      </c>
      <c r="D3" s="71">
        <v>14.3</v>
      </c>
      <c r="F3" s="105" t="s">
        <v>537</v>
      </c>
      <c r="G3" s="97">
        <f>IF(ISBLANK(B3),"",B3)</f>
        <v>238</v>
      </c>
      <c r="H3" s="97">
        <f>IF(ISBLANK(B4),"",B4)</f>
        <v>301</v>
      </c>
      <c r="I3" s="97">
        <f>IF(ISBLANK(B5),"",B5)</f>
        <v>259</v>
      </c>
      <c r="J3" s="365"/>
    </row>
    <row r="4" spans="1:12" x14ac:dyDescent="0.25">
      <c r="A4" s="286">
        <v>2021</v>
      </c>
      <c r="B4" s="214">
        <v>301</v>
      </c>
      <c r="C4" s="214">
        <v>102</v>
      </c>
      <c r="D4" s="214">
        <v>14.9</v>
      </c>
      <c r="F4" s="130" t="s">
        <v>538</v>
      </c>
      <c r="G4" s="98">
        <f>IF(ISBLANK(C3),"",C3)</f>
        <v>118</v>
      </c>
      <c r="H4" s="98">
        <f>IF(ISBLANK(C4),"",C4)</f>
        <v>102</v>
      </c>
      <c r="I4" s="98">
        <f>IF(ISBLANK(C5),"",C5)</f>
        <v>132</v>
      </c>
      <c r="J4" s="365"/>
    </row>
    <row r="5" spans="1:12" x14ac:dyDescent="0.25">
      <c r="A5" s="218">
        <v>2022</v>
      </c>
      <c r="B5" s="168">
        <v>259</v>
      </c>
      <c r="C5" s="168">
        <v>132</v>
      </c>
      <c r="D5" s="168">
        <v>13.7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238</v>
      </c>
      <c r="H8" s="97">
        <f>IF(ISBLANK(B4),"",B4)</f>
        <v>301</v>
      </c>
      <c r="I8" s="97">
        <f>IF(ISBLANK(B5),"",B5)</f>
        <v>259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118</v>
      </c>
      <c r="H9" s="98">
        <f>IF(ISBLANK(C4),"",C4)</f>
        <v>102</v>
      </c>
      <c r="I9" s="98">
        <f>IF(ISBLANK(C5),"",C5)</f>
        <v>132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14.3</v>
      </c>
      <c r="H13" s="132">
        <f>IF(ISBLANK(D4),"",D4)</f>
        <v>14.9</v>
      </c>
      <c r="I13" s="132">
        <f>IF(ISBLANK(D5),"",D5)</f>
        <v>13.7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1443</v>
      </c>
      <c r="C4" s="110">
        <v>1477</v>
      </c>
      <c r="E4" s="29" t="s">
        <v>540</v>
      </c>
      <c r="F4" s="163">
        <f>B4/($B$22+$C$22)*100</f>
        <v>1.8730772725502669</v>
      </c>
      <c r="G4" s="163">
        <f>C4/($B$22+$C$22)*100</f>
        <v>1.917210763379587</v>
      </c>
      <c r="J4" s="29" t="s">
        <v>540</v>
      </c>
      <c r="K4" s="163">
        <f>G4</f>
        <v>1.917210763379587</v>
      </c>
    </row>
    <row r="5" spans="1:11" x14ac:dyDescent="0.25">
      <c r="A5" s="202" t="s">
        <v>541</v>
      </c>
      <c r="B5" s="212">
        <v>1581</v>
      </c>
      <c r="C5" s="160">
        <v>1517</v>
      </c>
      <c r="E5" s="29" t="s">
        <v>541</v>
      </c>
      <c r="F5" s="163">
        <f t="shared" ref="F5:G21" si="0">B5/($B$22+$C$22)*100</f>
        <v>2.05220732356339</v>
      </c>
      <c r="G5" s="163">
        <f t="shared" si="0"/>
        <v>1.9691325172964342</v>
      </c>
      <c r="J5" s="29" t="s">
        <v>541</v>
      </c>
      <c r="K5" s="163">
        <f t="shared" ref="K5:K21" si="1">G5</f>
        <v>1.9691325172964342</v>
      </c>
    </row>
    <row r="6" spans="1:11" x14ac:dyDescent="0.25">
      <c r="A6" s="202" t="s">
        <v>542</v>
      </c>
      <c r="B6" s="212">
        <v>1545</v>
      </c>
      <c r="C6" s="160">
        <v>1581</v>
      </c>
      <c r="E6" s="29" t="s">
        <v>542</v>
      </c>
      <c r="F6" s="163">
        <f t="shared" si="0"/>
        <v>2.0054777450382271</v>
      </c>
      <c r="G6" s="163">
        <f t="shared" si="0"/>
        <v>2.05220732356339</v>
      </c>
      <c r="J6" s="29" t="s">
        <v>542</v>
      </c>
      <c r="K6" s="163">
        <f t="shared" si="1"/>
        <v>2.05220732356339</v>
      </c>
    </row>
    <row r="7" spans="1:11" x14ac:dyDescent="0.25">
      <c r="A7" s="202" t="s">
        <v>543</v>
      </c>
      <c r="B7" s="212">
        <v>1687</v>
      </c>
      <c r="C7" s="160">
        <v>1795</v>
      </c>
      <c r="E7" s="29" t="s">
        <v>543</v>
      </c>
      <c r="F7" s="163">
        <f t="shared" si="0"/>
        <v>2.1897999714430352</v>
      </c>
      <c r="G7" s="163">
        <f t="shared" si="0"/>
        <v>2.329988707018523</v>
      </c>
      <c r="J7" s="29" t="s">
        <v>543</v>
      </c>
      <c r="K7" s="163">
        <f t="shared" si="1"/>
        <v>2.329988707018523</v>
      </c>
    </row>
    <row r="8" spans="1:11" x14ac:dyDescent="0.25">
      <c r="A8" s="202" t="s">
        <v>544</v>
      </c>
      <c r="B8" s="212">
        <v>1610</v>
      </c>
      <c r="C8" s="160">
        <v>1782</v>
      </c>
      <c r="E8" s="29" t="s">
        <v>544</v>
      </c>
      <c r="F8" s="163">
        <f t="shared" si="0"/>
        <v>2.0898505951531043</v>
      </c>
      <c r="G8" s="163">
        <f t="shared" si="0"/>
        <v>2.3131141369955479</v>
      </c>
      <c r="J8" s="29" t="s">
        <v>544</v>
      </c>
      <c r="K8" s="163">
        <f t="shared" si="1"/>
        <v>2.3131141369955479</v>
      </c>
    </row>
    <row r="9" spans="1:11" x14ac:dyDescent="0.25">
      <c r="A9" s="202" t="s">
        <v>545</v>
      </c>
      <c r="B9" s="212">
        <v>1752</v>
      </c>
      <c r="C9" s="160">
        <v>1996</v>
      </c>
      <c r="E9" s="29" t="s">
        <v>545</v>
      </c>
      <c r="F9" s="163">
        <f t="shared" si="0"/>
        <v>2.2741728215579124</v>
      </c>
      <c r="G9" s="163">
        <f t="shared" si="0"/>
        <v>2.5908955204506809</v>
      </c>
      <c r="J9" s="29" t="s">
        <v>545</v>
      </c>
      <c r="K9" s="163">
        <f t="shared" si="1"/>
        <v>2.5908955204506809</v>
      </c>
    </row>
    <row r="10" spans="1:11" x14ac:dyDescent="0.25">
      <c r="A10" s="202" t="s">
        <v>546</v>
      </c>
      <c r="B10" s="212">
        <v>1922</v>
      </c>
      <c r="C10" s="160">
        <v>2300</v>
      </c>
      <c r="E10" s="29" t="s">
        <v>546</v>
      </c>
      <c r="F10" s="163">
        <f t="shared" si="0"/>
        <v>2.4948402757045134</v>
      </c>
      <c r="G10" s="163">
        <f t="shared" si="0"/>
        <v>2.9855008502187204</v>
      </c>
      <c r="J10" s="29" t="s">
        <v>546</v>
      </c>
      <c r="K10" s="163">
        <f t="shared" si="1"/>
        <v>2.9855008502187204</v>
      </c>
    </row>
    <row r="11" spans="1:11" x14ac:dyDescent="0.25">
      <c r="A11" s="202" t="s">
        <v>547</v>
      </c>
      <c r="B11" s="212">
        <v>2164</v>
      </c>
      <c r="C11" s="160">
        <v>2541</v>
      </c>
      <c r="E11" s="29" t="s">
        <v>547</v>
      </c>
      <c r="F11" s="163">
        <f t="shared" si="0"/>
        <v>2.8089668869014397</v>
      </c>
      <c r="G11" s="163">
        <f t="shared" si="0"/>
        <v>3.2983294175677256</v>
      </c>
      <c r="J11" s="29" t="s">
        <v>547</v>
      </c>
      <c r="K11" s="163">
        <f t="shared" si="1"/>
        <v>3.2983294175677256</v>
      </c>
    </row>
    <row r="12" spans="1:11" x14ac:dyDescent="0.25">
      <c r="A12" s="202" t="s">
        <v>548</v>
      </c>
      <c r="B12" s="212">
        <v>2324</v>
      </c>
      <c r="C12" s="160">
        <v>2546</v>
      </c>
      <c r="E12" s="29" t="s">
        <v>548</v>
      </c>
      <c r="F12" s="163">
        <f t="shared" si="0"/>
        <v>3.0166539025688288</v>
      </c>
      <c r="G12" s="163">
        <f t="shared" si="0"/>
        <v>3.3048196368073315</v>
      </c>
      <c r="J12" s="29" t="s">
        <v>548</v>
      </c>
      <c r="K12" s="163">
        <f t="shared" si="1"/>
        <v>3.3048196368073315</v>
      </c>
    </row>
    <row r="13" spans="1:11" x14ac:dyDescent="0.25">
      <c r="A13" s="202" t="s">
        <v>549</v>
      </c>
      <c r="B13" s="212">
        <v>2644</v>
      </c>
      <c r="C13" s="160">
        <v>2764</v>
      </c>
      <c r="E13" s="29" t="s">
        <v>549</v>
      </c>
      <c r="F13" s="163">
        <f t="shared" si="0"/>
        <v>3.4320279339036071</v>
      </c>
      <c r="G13" s="163">
        <f t="shared" si="0"/>
        <v>3.5877931956541493</v>
      </c>
      <c r="J13" s="29" t="s">
        <v>549</v>
      </c>
      <c r="K13" s="163">
        <f t="shared" si="1"/>
        <v>3.5877931956541493</v>
      </c>
    </row>
    <row r="14" spans="1:11" x14ac:dyDescent="0.25">
      <c r="A14" s="202" t="s">
        <v>550</v>
      </c>
      <c r="B14" s="212">
        <v>2634</v>
      </c>
      <c r="C14" s="160">
        <v>2765</v>
      </c>
      <c r="E14" s="29" t="s">
        <v>550</v>
      </c>
      <c r="F14" s="163">
        <f t="shared" si="0"/>
        <v>3.4190474954243952</v>
      </c>
      <c r="G14" s="163">
        <f t="shared" si="0"/>
        <v>3.58909123950207</v>
      </c>
      <c r="J14" s="29" t="s">
        <v>550</v>
      </c>
      <c r="K14" s="163">
        <f t="shared" si="1"/>
        <v>3.58909123950207</v>
      </c>
    </row>
    <row r="15" spans="1:11" x14ac:dyDescent="0.25">
      <c r="A15" s="202" t="s">
        <v>551</v>
      </c>
      <c r="B15" s="212">
        <v>2829</v>
      </c>
      <c r="C15" s="160">
        <v>2999</v>
      </c>
      <c r="E15" s="29" t="s">
        <v>551</v>
      </c>
      <c r="F15" s="163">
        <f t="shared" si="0"/>
        <v>3.6721660457690266</v>
      </c>
      <c r="G15" s="163">
        <f t="shared" si="0"/>
        <v>3.8928334999156275</v>
      </c>
      <c r="J15" s="29" t="s">
        <v>551</v>
      </c>
      <c r="K15" s="163">
        <f t="shared" si="1"/>
        <v>3.8928334999156275</v>
      </c>
    </row>
    <row r="16" spans="1:11" x14ac:dyDescent="0.25">
      <c r="A16" s="202" t="s">
        <v>552</v>
      </c>
      <c r="B16" s="212">
        <v>3068</v>
      </c>
      <c r="C16" s="160">
        <v>3131</v>
      </c>
      <c r="E16" s="29" t="s">
        <v>552</v>
      </c>
      <c r="F16" s="163">
        <f t="shared" si="0"/>
        <v>3.9823985254221888</v>
      </c>
      <c r="G16" s="163">
        <f t="shared" si="0"/>
        <v>4.0641752878412234</v>
      </c>
      <c r="J16" s="29" t="s">
        <v>552</v>
      </c>
      <c r="K16" s="163">
        <f t="shared" si="1"/>
        <v>4.0641752878412234</v>
      </c>
    </row>
    <row r="17" spans="1:11" x14ac:dyDescent="0.25">
      <c r="A17" s="202" t="s">
        <v>553</v>
      </c>
      <c r="B17" s="212">
        <v>3336</v>
      </c>
      <c r="C17" s="160">
        <v>3262</v>
      </c>
      <c r="E17" s="29" t="s">
        <v>553</v>
      </c>
      <c r="F17" s="163">
        <f t="shared" si="0"/>
        <v>4.3302742766650661</v>
      </c>
      <c r="G17" s="163">
        <f t="shared" si="0"/>
        <v>4.2342190319188981</v>
      </c>
      <c r="J17" s="29" t="s">
        <v>553</v>
      </c>
      <c r="K17" s="163">
        <f t="shared" si="1"/>
        <v>4.2342190319188981</v>
      </c>
    </row>
    <row r="18" spans="1:11" x14ac:dyDescent="0.25">
      <c r="A18" s="202" t="s">
        <v>554</v>
      </c>
      <c r="B18" s="212">
        <v>3077</v>
      </c>
      <c r="C18" s="160">
        <v>2810</v>
      </c>
      <c r="E18" s="29" t="s">
        <v>554</v>
      </c>
      <c r="F18" s="163">
        <f t="shared" si="0"/>
        <v>3.994080920053479</v>
      </c>
      <c r="G18" s="163">
        <f t="shared" si="0"/>
        <v>3.6475032126585232</v>
      </c>
      <c r="J18" s="29" t="s">
        <v>554</v>
      </c>
      <c r="K18" s="163">
        <f t="shared" si="1"/>
        <v>3.6475032126585232</v>
      </c>
    </row>
    <row r="19" spans="1:11" x14ac:dyDescent="0.25">
      <c r="A19" s="202" t="s">
        <v>555</v>
      </c>
      <c r="B19" s="212">
        <v>1891</v>
      </c>
      <c r="C19" s="160">
        <v>1661</v>
      </c>
      <c r="E19" s="29" t="s">
        <v>555</v>
      </c>
      <c r="F19" s="163">
        <f t="shared" si="0"/>
        <v>2.4546009164189564</v>
      </c>
      <c r="G19" s="163">
        <f t="shared" si="0"/>
        <v>2.1560508313970845</v>
      </c>
      <c r="J19" s="29" t="s">
        <v>555</v>
      </c>
      <c r="K19" s="163">
        <f t="shared" si="1"/>
        <v>2.1560508313970845</v>
      </c>
    </row>
    <row r="20" spans="1:11" x14ac:dyDescent="0.25">
      <c r="A20" s="202" t="s">
        <v>556</v>
      </c>
      <c r="B20" s="212">
        <v>1502</v>
      </c>
      <c r="C20" s="160">
        <v>1263</v>
      </c>
      <c r="E20" s="29" t="s">
        <v>556</v>
      </c>
      <c r="F20" s="163">
        <f t="shared" si="0"/>
        <v>1.9496618595776165</v>
      </c>
      <c r="G20" s="163">
        <f t="shared" si="0"/>
        <v>1.6394293799244539</v>
      </c>
      <c r="J20" s="29" t="s">
        <v>556</v>
      </c>
      <c r="K20" s="163">
        <f t="shared" si="1"/>
        <v>1.6394293799244539</v>
      </c>
    </row>
    <row r="21" spans="1:11" x14ac:dyDescent="0.25">
      <c r="A21" s="203" t="s">
        <v>557</v>
      </c>
      <c r="B21" s="72">
        <v>1082</v>
      </c>
      <c r="C21" s="111">
        <v>758</v>
      </c>
      <c r="E21" s="31" t="s">
        <v>557</v>
      </c>
      <c r="F21" s="163">
        <f t="shared" si="0"/>
        <v>1.4044834434507198</v>
      </c>
      <c r="G21" s="163">
        <f t="shared" si="0"/>
        <v>0.98391723672425646</v>
      </c>
      <c r="J21" s="31" t="s">
        <v>557</v>
      </c>
      <c r="K21" s="210">
        <f t="shared" si="1"/>
        <v>0.98391723672425646</v>
      </c>
    </row>
    <row r="22" spans="1:11" x14ac:dyDescent="0.25">
      <c r="A22" s="309" t="s">
        <v>16</v>
      </c>
      <c r="B22" s="121">
        <f>SUM(B4:B21)</f>
        <v>38091</v>
      </c>
      <c r="C22" s="124">
        <f>SUM(C4:C21)</f>
        <v>38948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3553</v>
      </c>
      <c r="C3" s="110">
        <v>4479</v>
      </c>
      <c r="E3" s="297" t="s">
        <v>709</v>
      </c>
      <c r="F3" s="71">
        <v>54.04</v>
      </c>
      <c r="G3" s="71">
        <v>58.99</v>
      </c>
      <c r="K3" s="122" t="s">
        <v>16</v>
      </c>
      <c r="L3" s="71">
        <v>2.71</v>
      </c>
      <c r="M3" s="71">
        <v>2.44</v>
      </c>
    </row>
    <row r="4" spans="1:16" x14ac:dyDescent="0.25">
      <c r="A4" s="202" t="s">
        <v>704</v>
      </c>
      <c r="B4" s="212">
        <v>5151</v>
      </c>
      <c r="C4" s="160">
        <v>4887</v>
      </c>
      <c r="E4" s="298" t="s">
        <v>710</v>
      </c>
      <c r="F4" s="214">
        <v>41.29</v>
      </c>
      <c r="G4" s="214">
        <v>35.25</v>
      </c>
      <c r="K4" s="215" t="s">
        <v>212</v>
      </c>
      <c r="L4" s="214">
        <v>2.93</v>
      </c>
      <c r="M4" s="214">
        <v>2.5499999999999998</v>
      </c>
      <c r="N4" s="211"/>
    </row>
    <row r="5" spans="1:16" x14ac:dyDescent="0.25">
      <c r="A5" s="202" t="s">
        <v>705</v>
      </c>
      <c r="B5" s="212">
        <v>4188</v>
      </c>
      <c r="C5" s="160">
        <v>1914</v>
      </c>
      <c r="E5" s="298" t="s">
        <v>711</v>
      </c>
      <c r="F5" s="214">
        <v>3.83</v>
      </c>
      <c r="G5" s="214">
        <v>4.71</v>
      </c>
      <c r="K5" s="123" t="s">
        <v>213</v>
      </c>
      <c r="L5" s="73">
        <v>2.41</v>
      </c>
      <c r="M5" s="73">
        <v>2.25</v>
      </c>
      <c r="N5" s="211"/>
    </row>
    <row r="6" spans="1:16" x14ac:dyDescent="0.25">
      <c r="A6" s="202" t="s">
        <v>706</v>
      </c>
      <c r="B6" s="212">
        <v>4223</v>
      </c>
      <c r="C6" s="160">
        <v>1656</v>
      </c>
      <c r="E6" s="298" t="s">
        <v>712</v>
      </c>
      <c r="F6" s="214">
        <v>0.62</v>
      </c>
      <c r="G6" s="214">
        <v>0.74</v>
      </c>
      <c r="K6" s="226"/>
      <c r="L6" s="164"/>
      <c r="M6" s="211"/>
    </row>
    <row r="7" spans="1:16" x14ac:dyDescent="0.25">
      <c r="A7" s="202" t="s">
        <v>707</v>
      </c>
      <c r="B7" s="212">
        <v>1479</v>
      </c>
      <c r="C7" s="160">
        <v>758</v>
      </c>
      <c r="E7" s="299" t="s">
        <v>713</v>
      </c>
      <c r="F7" s="73">
        <v>0.22</v>
      </c>
      <c r="G7" s="73">
        <v>0.3</v>
      </c>
      <c r="K7" s="227"/>
      <c r="L7" s="211"/>
      <c r="M7" s="211"/>
    </row>
    <row r="8" spans="1:16" x14ac:dyDescent="0.25">
      <c r="A8" s="203" t="s">
        <v>708</v>
      </c>
      <c r="B8" s="72">
        <v>1092</v>
      </c>
      <c r="C8" s="111">
        <v>656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31.212543554006967</v>
      </c>
      <c r="C13" s="301">
        <f>B3/SUM(B3:B8)*100</f>
        <v>18.048359240069082</v>
      </c>
      <c r="E13" s="217" t="s">
        <v>836</v>
      </c>
      <c r="F13" s="289">
        <f>IF(ISBLANK(F3),"",F3)</f>
        <v>54.04</v>
      </c>
      <c r="G13" s="289">
        <f>IF(ISBLANK(G3),"",G3)</f>
        <v>58.99</v>
      </c>
    </row>
    <row r="14" spans="1:16" x14ac:dyDescent="0.25">
      <c r="A14" s="220" t="s">
        <v>825</v>
      </c>
      <c r="B14" s="305">
        <f>C4/SUM(C3:C8)*100</f>
        <v>34.055749128919857</v>
      </c>
      <c r="C14" s="302">
        <f>B4/SUM(B3:B8)*100</f>
        <v>26.165803108808287</v>
      </c>
      <c r="E14" s="286" t="s">
        <v>837</v>
      </c>
      <c r="F14" s="290">
        <f t="shared" ref="F14:G17" si="0">IF(ISBLANK(F4),"",F4)</f>
        <v>41.29</v>
      </c>
      <c r="G14" s="290">
        <f t="shared" si="0"/>
        <v>35.25</v>
      </c>
    </row>
    <row r="15" spans="1:16" x14ac:dyDescent="0.25">
      <c r="A15" s="220" t="s">
        <v>826</v>
      </c>
      <c r="B15" s="305">
        <f>C5/SUM(C3:C8)*100</f>
        <v>13.337979094076655</v>
      </c>
      <c r="C15" s="302">
        <f>B5/SUM(B3:B8)*100</f>
        <v>21.274001828710759</v>
      </c>
      <c r="E15" s="286" t="s">
        <v>838</v>
      </c>
      <c r="F15" s="290">
        <f t="shared" si="0"/>
        <v>3.83</v>
      </c>
      <c r="G15" s="290">
        <f t="shared" si="0"/>
        <v>4.71</v>
      </c>
    </row>
    <row r="16" spans="1:16" x14ac:dyDescent="0.25">
      <c r="A16" s="220" t="s">
        <v>827</v>
      </c>
      <c r="B16" s="305">
        <f>C6/SUM(C3:C8)*100</f>
        <v>11.540069686411151</v>
      </c>
      <c r="C16" s="302">
        <f>B6/SUM(B3:B8)*100</f>
        <v>21.451793152494158</v>
      </c>
      <c r="E16" s="286" t="s">
        <v>839</v>
      </c>
      <c r="F16" s="290">
        <f t="shared" si="0"/>
        <v>0.62</v>
      </c>
      <c r="G16" s="290">
        <f t="shared" si="0"/>
        <v>0.74</v>
      </c>
    </row>
    <row r="17" spans="1:18" x14ac:dyDescent="0.25">
      <c r="A17" s="220" t="s">
        <v>828</v>
      </c>
      <c r="B17" s="305">
        <f>C7/SUM(C3:C8)*100</f>
        <v>5.2822299651567945</v>
      </c>
      <c r="C17" s="302">
        <f>B7/SUM(B3:B8)*100</f>
        <v>7.5129533678756477</v>
      </c>
      <c r="E17" s="219" t="s">
        <v>840</v>
      </c>
      <c r="F17" s="291">
        <f t="shared" si="0"/>
        <v>0.22</v>
      </c>
      <c r="G17" s="291">
        <f t="shared" si="0"/>
        <v>0.3</v>
      </c>
    </row>
    <row r="18" spans="1:18" x14ac:dyDescent="0.25">
      <c r="A18" s="221" t="s">
        <v>829</v>
      </c>
      <c r="B18" s="306">
        <f>C8/SUM(C3:C8)*100</f>
        <v>4.5714285714285712</v>
      </c>
      <c r="C18" s="303">
        <f>B8/SUM(B3:B8)*100</f>
        <v>5.5470893020420604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31.212543554006967</v>
      </c>
      <c r="C22" s="301">
        <f>C13</f>
        <v>18.048359240069082</v>
      </c>
    </row>
    <row r="23" spans="1:18" x14ac:dyDescent="0.25">
      <c r="A23" s="220" t="s">
        <v>831</v>
      </c>
      <c r="B23" s="305">
        <f t="shared" ref="B23:C27" si="1">B14</f>
        <v>34.055749128919857</v>
      </c>
      <c r="C23" s="302">
        <f t="shared" si="1"/>
        <v>26.165803108808287</v>
      </c>
    </row>
    <row r="24" spans="1:18" x14ac:dyDescent="0.25">
      <c r="A24" s="307" t="s">
        <v>832</v>
      </c>
      <c r="B24" s="305">
        <f t="shared" si="1"/>
        <v>13.337979094076655</v>
      </c>
      <c r="C24" s="302">
        <f t="shared" si="1"/>
        <v>21.274001828710759</v>
      </c>
    </row>
    <row r="25" spans="1:18" x14ac:dyDescent="0.25">
      <c r="A25" s="220" t="s">
        <v>833</v>
      </c>
      <c r="B25" s="305">
        <f t="shared" si="1"/>
        <v>11.540069686411151</v>
      </c>
      <c r="C25" s="302">
        <f t="shared" si="1"/>
        <v>21.451793152494158</v>
      </c>
    </row>
    <row r="26" spans="1:18" x14ac:dyDescent="0.25">
      <c r="A26" s="220" t="s">
        <v>834</v>
      </c>
      <c r="B26" s="305">
        <f t="shared" si="1"/>
        <v>5.2822299651567945</v>
      </c>
      <c r="C26" s="302">
        <f t="shared" si="1"/>
        <v>7.5129533678756477</v>
      </c>
    </row>
    <row r="27" spans="1:18" x14ac:dyDescent="0.25">
      <c r="A27" s="308" t="s">
        <v>835</v>
      </c>
      <c r="B27" s="306">
        <f t="shared" si="1"/>
        <v>4.5714285714285712</v>
      </c>
      <c r="C27" s="303">
        <f t="shared" si="1"/>
        <v>5.5470893020420604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5263</v>
      </c>
      <c r="C34" s="110">
        <v>4010</v>
      </c>
      <c r="E34" s="297" t="s">
        <v>709</v>
      </c>
      <c r="F34" s="71">
        <v>58.99</v>
      </c>
      <c r="G34" s="211"/>
      <c r="K34" s="122" t="s">
        <v>16</v>
      </c>
      <c r="L34" s="71">
        <v>2.44</v>
      </c>
      <c r="M34" s="211"/>
    </row>
    <row r="35" spans="1:16" x14ac:dyDescent="0.25">
      <c r="A35" s="202" t="s">
        <v>704</v>
      </c>
      <c r="B35" s="212">
        <v>5933</v>
      </c>
      <c r="C35" s="160">
        <v>3674</v>
      </c>
      <c r="E35" s="298" t="s">
        <v>710</v>
      </c>
      <c r="F35" s="214">
        <v>35.25</v>
      </c>
      <c r="G35" s="211"/>
      <c r="K35" s="215" t="s">
        <v>212</v>
      </c>
      <c r="L35" s="214">
        <v>2.5499999999999998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4098</v>
      </c>
      <c r="C36" s="160">
        <v>1627</v>
      </c>
      <c r="E36" s="298" t="s">
        <v>711</v>
      </c>
      <c r="F36" s="214">
        <v>4.71</v>
      </c>
      <c r="G36" s="211"/>
      <c r="K36" s="123" t="s">
        <v>213</v>
      </c>
      <c r="L36" s="73">
        <v>2.25</v>
      </c>
      <c r="M36" s="211"/>
      <c r="N36" s="288">
        <v>2022</v>
      </c>
    </row>
    <row r="37" spans="1:16" x14ac:dyDescent="0.25">
      <c r="A37" s="202" t="s">
        <v>706</v>
      </c>
      <c r="B37" s="212">
        <v>3272</v>
      </c>
      <c r="C37" s="160">
        <v>1089</v>
      </c>
      <c r="E37" s="298" t="s">
        <v>712</v>
      </c>
      <c r="F37" s="214">
        <v>0.74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1026</v>
      </c>
      <c r="C38" s="160">
        <v>429</v>
      </c>
      <c r="E38" s="299" t="s">
        <v>713</v>
      </c>
      <c r="F38" s="73">
        <v>0.3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581</v>
      </c>
      <c r="C39" s="111">
        <v>370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35.806768461469773</v>
      </c>
      <c r="C44" s="301">
        <f>B34/SUM(B34:B39)*100</f>
        <v>26.0893273186933</v>
      </c>
      <c r="E44" s="217" t="s">
        <v>836</v>
      </c>
      <c r="F44" s="289">
        <f>IF(ISBLANK(F34),"",F34)</f>
        <v>58.99</v>
      </c>
    </row>
    <row r="45" spans="1:16" x14ac:dyDescent="0.25">
      <c r="A45" s="220" t="s">
        <v>825</v>
      </c>
      <c r="B45" s="305">
        <f>C35/SUM(C34:C39)*100</f>
        <v>32.806500580408965</v>
      </c>
      <c r="C45" s="302">
        <f>B35/SUM(B34:B39)*100</f>
        <v>29.410598324493137</v>
      </c>
      <c r="E45" s="286" t="s">
        <v>837</v>
      </c>
      <c r="F45" s="290">
        <f t="shared" ref="F45:F48" si="2">IF(ISBLANK(F35),"",F35)</f>
        <v>35.25</v>
      </c>
    </row>
    <row r="46" spans="1:16" x14ac:dyDescent="0.25">
      <c r="A46" s="220" t="s">
        <v>826</v>
      </c>
      <c r="B46" s="305">
        <f>C36/SUM(C34:C39)*100</f>
        <v>14.528082864541478</v>
      </c>
      <c r="C46" s="302">
        <f>B36/SUM(B34:B39)*100</f>
        <v>20.314281465324939</v>
      </c>
      <c r="E46" s="286" t="s">
        <v>838</v>
      </c>
      <c r="F46" s="290">
        <f t="shared" si="2"/>
        <v>4.71</v>
      </c>
    </row>
    <row r="47" spans="1:16" x14ac:dyDescent="0.25">
      <c r="A47" s="220" t="s">
        <v>827</v>
      </c>
      <c r="B47" s="305">
        <f>C37/SUM(C34:C39)*100</f>
        <v>9.7240825073667292</v>
      </c>
      <c r="C47" s="302">
        <f>B37/SUM(B34:B39)*100</f>
        <v>16.219699598473206</v>
      </c>
      <c r="E47" s="286" t="s">
        <v>839</v>
      </c>
      <c r="F47" s="290">
        <f t="shared" si="2"/>
        <v>0.74</v>
      </c>
    </row>
    <row r="48" spans="1:16" x14ac:dyDescent="0.25">
      <c r="A48" s="220" t="s">
        <v>828</v>
      </c>
      <c r="B48" s="305">
        <f>C38/SUM(C34:C39)*100</f>
        <v>3.8306991695687116</v>
      </c>
      <c r="C48" s="302">
        <f>B38/SUM(B34:B39)*100</f>
        <v>5.0860060476875031</v>
      </c>
      <c r="E48" s="219" t="s">
        <v>840</v>
      </c>
      <c r="F48" s="291">
        <f t="shared" si="2"/>
        <v>0.3</v>
      </c>
    </row>
    <row r="49" spans="1:3" x14ac:dyDescent="0.25">
      <c r="A49" s="221" t="s">
        <v>829</v>
      </c>
      <c r="B49" s="306">
        <f>C39/SUM(C34:C39)*100</f>
        <v>3.3038664166443432</v>
      </c>
      <c r="C49" s="303">
        <f>B39/SUM(B34:B39)*100</f>
        <v>2.8800872453279136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35.806768461469773</v>
      </c>
      <c r="C53" s="301">
        <f>C44</f>
        <v>26.0893273186933</v>
      </c>
    </row>
    <row r="54" spans="1:3" x14ac:dyDescent="0.25">
      <c r="A54" s="220" t="s">
        <v>831</v>
      </c>
      <c r="B54" s="305">
        <f t="shared" ref="B54:C54" si="3">B45</f>
        <v>32.806500580408965</v>
      </c>
      <c r="C54" s="302">
        <f t="shared" si="3"/>
        <v>29.410598324493137</v>
      </c>
    </row>
    <row r="55" spans="1:3" x14ac:dyDescent="0.25">
      <c r="A55" s="307" t="s">
        <v>832</v>
      </c>
      <c r="B55" s="305">
        <f t="shared" ref="B55:C55" si="4">B46</f>
        <v>14.528082864541478</v>
      </c>
      <c r="C55" s="302">
        <f t="shared" si="4"/>
        <v>20.314281465324939</v>
      </c>
    </row>
    <row r="56" spans="1:3" x14ac:dyDescent="0.25">
      <c r="A56" s="220" t="s">
        <v>833</v>
      </c>
      <c r="B56" s="305">
        <f t="shared" ref="B56:C56" si="5">B47</f>
        <v>9.7240825073667292</v>
      </c>
      <c r="C56" s="302">
        <f t="shared" si="5"/>
        <v>16.219699598473206</v>
      </c>
    </row>
    <row r="57" spans="1:3" x14ac:dyDescent="0.25">
      <c r="A57" s="220" t="s">
        <v>834</v>
      </c>
      <c r="B57" s="305">
        <f t="shared" ref="B57:C57" si="6">B48</f>
        <v>3.8306991695687116</v>
      </c>
      <c r="C57" s="302">
        <f t="shared" si="6"/>
        <v>5.0860060476875031</v>
      </c>
    </row>
    <row r="58" spans="1:3" x14ac:dyDescent="0.25">
      <c r="A58" s="308" t="s">
        <v>835</v>
      </c>
      <c r="B58" s="306">
        <f t="shared" ref="B58:C58" si="7">B49</f>
        <v>3.3038664166443432</v>
      </c>
      <c r="C58" s="303">
        <f t="shared" si="7"/>
        <v>2.8800872453279136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2024-04-25T06:17:31Z</dcterms:modified>
</cp:coreProperties>
</file>